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troplan1-my.sharepoint.com/personal/pmurphy_metroplan_org/Documents/"/>
    </mc:Choice>
  </mc:AlternateContent>
  <xr:revisionPtr revIDLastSave="0" documentId="8_{43ACD186-C9B4-4B44-8A50-F517B1AA86BC}" xr6:coauthVersionLast="47" xr6:coauthVersionMax="47" xr10:uidLastSave="{00000000-0000-0000-0000-000000000000}"/>
  <bookViews>
    <workbookView xWindow="-120" yWindow="-120" windowWidth="29040" windowHeight="15720" xr2:uid="{C5D6C101-3CF4-4638-A993-599B982B0C74}"/>
  </bookViews>
  <sheets>
    <sheet name="Faulkner" sheetId="1" r:id="rId1"/>
    <sheet name="Faulkner TAZ" sheetId="7" r:id="rId2"/>
    <sheet name="Pulaski" sheetId="5" r:id="rId3"/>
    <sheet name="Pulaski TAZ" sheetId="10" r:id="rId4"/>
    <sheet name="Saline" sheetId="4" r:id="rId5"/>
    <sheet name="Saline TAZ" sheetId="9" r:id="rId6"/>
    <sheet name="Lonoke" sheetId="6" r:id="rId7"/>
    <sheet name="Lonoke TAZ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5" i="1" l="1"/>
  <c r="AP6" i="1"/>
  <c r="AP7" i="1"/>
  <c r="AP8" i="1"/>
  <c r="AP9" i="1"/>
  <c r="AP10" i="1"/>
  <c r="AP4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W29" i="1"/>
  <c r="AW30" i="1"/>
  <c r="AW31" i="1"/>
  <c r="AW32" i="1"/>
  <c r="AW28" i="1"/>
  <c r="AW26" i="1"/>
  <c r="AW25" i="1"/>
  <c r="AW23" i="1"/>
  <c r="AW22" i="1"/>
  <c r="AW18" i="1"/>
  <c r="AW19" i="1"/>
  <c r="AW20" i="1"/>
  <c r="AW17" i="1"/>
  <c r="AW5" i="1"/>
  <c r="AJ5" i="1" s="1"/>
  <c r="AW6" i="1"/>
  <c r="AJ6" i="1" s="1"/>
  <c r="AW7" i="1"/>
  <c r="AJ7" i="1" s="1"/>
  <c r="AW8" i="1"/>
  <c r="AJ8" i="1" s="1"/>
  <c r="AW9" i="1"/>
  <c r="AW10" i="1"/>
  <c r="AJ10" i="1" s="1"/>
  <c r="AW11" i="1"/>
  <c r="AW12" i="1"/>
  <c r="AJ12" i="1" s="1"/>
  <c r="AW13" i="1"/>
  <c r="AJ13" i="1" s="1"/>
  <c r="AW14" i="1"/>
  <c r="AJ14" i="1" s="1"/>
  <c r="AW15" i="1"/>
  <c r="AJ15" i="1" s="1"/>
  <c r="AW4" i="1"/>
  <c r="Q4" i="8"/>
  <c r="Q4" i="9"/>
  <c r="Q5" i="7"/>
  <c r="Q275" i="7" s="1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173" i="7"/>
  <c r="Q174" i="7"/>
  <c r="Q175" i="7"/>
  <c r="Q176" i="7"/>
  <c r="Q177" i="7"/>
  <c r="Q178" i="7"/>
  <c r="Q179" i="7"/>
  <c r="Q180" i="7"/>
  <c r="Q181" i="7"/>
  <c r="Q182" i="7"/>
  <c r="Q183" i="7"/>
  <c r="Q184" i="7"/>
  <c r="Q185" i="7"/>
  <c r="Q186" i="7"/>
  <c r="Q187" i="7"/>
  <c r="Q188" i="7"/>
  <c r="Q189" i="7"/>
  <c r="Q190" i="7"/>
  <c r="Q191" i="7"/>
  <c r="Q192" i="7"/>
  <c r="Q193" i="7"/>
  <c r="Q194" i="7"/>
  <c r="Q195" i="7"/>
  <c r="Q196" i="7"/>
  <c r="Q197" i="7"/>
  <c r="Q198" i="7"/>
  <c r="Q199" i="7"/>
  <c r="Q200" i="7"/>
  <c r="Q201" i="7"/>
  <c r="Q202" i="7"/>
  <c r="Q203" i="7"/>
  <c r="Q204" i="7"/>
  <c r="Q205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4" i="7"/>
  <c r="Q225" i="7"/>
  <c r="Q226" i="7"/>
  <c r="Q227" i="7"/>
  <c r="Q228" i="7"/>
  <c r="Q229" i="7"/>
  <c r="Q230" i="7"/>
  <c r="Q231" i="7"/>
  <c r="Q232" i="7"/>
  <c r="Q233" i="7"/>
  <c r="Q234" i="7"/>
  <c r="Q235" i="7"/>
  <c r="Q236" i="7"/>
  <c r="Q237" i="7"/>
  <c r="Q238" i="7"/>
  <c r="Q239" i="7"/>
  <c r="Q240" i="7"/>
  <c r="Q241" i="7"/>
  <c r="Q242" i="7"/>
  <c r="Q243" i="7"/>
  <c r="Q244" i="7"/>
  <c r="Q245" i="7"/>
  <c r="Q246" i="7"/>
  <c r="Q247" i="7"/>
  <c r="Q248" i="7"/>
  <c r="Q249" i="7"/>
  <c r="Q250" i="7"/>
  <c r="Q251" i="7"/>
  <c r="Q252" i="7"/>
  <c r="Q253" i="7"/>
  <c r="Q254" i="7"/>
  <c r="Q255" i="7"/>
  <c r="Q256" i="7"/>
  <c r="Q257" i="7"/>
  <c r="Q258" i="7"/>
  <c r="Q259" i="7"/>
  <c r="Q260" i="7"/>
  <c r="Q261" i="7"/>
  <c r="Q262" i="7"/>
  <c r="Q263" i="7"/>
  <c r="Q264" i="7"/>
  <c r="Q265" i="7"/>
  <c r="Q266" i="7"/>
  <c r="Q267" i="7"/>
  <c r="Q268" i="7"/>
  <c r="Q269" i="7"/>
  <c r="Q270" i="7"/>
  <c r="Q271" i="7"/>
  <c r="Q272" i="7"/>
  <c r="Q273" i="7"/>
  <c r="Q274" i="7"/>
  <c r="Q4" i="7"/>
  <c r="Q4" i="10"/>
  <c r="H704" i="10"/>
  <c r="I704" i="10"/>
  <c r="G704" i="10"/>
  <c r="Q704" i="10"/>
  <c r="P704" i="10"/>
  <c r="C704" i="10"/>
  <c r="D704" i="10"/>
  <c r="E704" i="10"/>
  <c r="F704" i="10"/>
  <c r="J704" i="10"/>
  <c r="K704" i="10"/>
  <c r="B704" i="10"/>
  <c r="O704" i="10"/>
  <c r="O5" i="10"/>
  <c r="P5" i="10"/>
  <c r="Q5" i="10"/>
  <c r="O6" i="10"/>
  <c r="P6" i="10"/>
  <c r="Q6" i="10"/>
  <c r="O7" i="10"/>
  <c r="P7" i="10"/>
  <c r="Q7" i="10"/>
  <c r="O8" i="10"/>
  <c r="P8" i="10"/>
  <c r="Q8" i="10"/>
  <c r="O9" i="10"/>
  <c r="P9" i="10"/>
  <c r="Q9" i="10"/>
  <c r="O10" i="10"/>
  <c r="P10" i="10"/>
  <c r="Q10" i="10"/>
  <c r="O11" i="10"/>
  <c r="P11" i="10"/>
  <c r="Q11" i="10"/>
  <c r="O12" i="10"/>
  <c r="P12" i="10"/>
  <c r="Q12" i="10"/>
  <c r="O13" i="10"/>
  <c r="P13" i="10"/>
  <c r="Q13" i="10"/>
  <c r="O14" i="10"/>
  <c r="P14" i="10"/>
  <c r="Q14" i="10"/>
  <c r="O15" i="10"/>
  <c r="P15" i="10"/>
  <c r="Q15" i="10"/>
  <c r="O16" i="10"/>
  <c r="P16" i="10"/>
  <c r="Q16" i="10"/>
  <c r="O17" i="10"/>
  <c r="P17" i="10"/>
  <c r="Q17" i="10"/>
  <c r="O18" i="10"/>
  <c r="P18" i="10"/>
  <c r="Q18" i="10"/>
  <c r="O19" i="10"/>
  <c r="P19" i="10"/>
  <c r="Q19" i="10"/>
  <c r="O20" i="10"/>
  <c r="P20" i="10"/>
  <c r="Q20" i="10"/>
  <c r="O21" i="10"/>
  <c r="P21" i="10"/>
  <c r="Q21" i="10"/>
  <c r="O22" i="10"/>
  <c r="P22" i="10"/>
  <c r="Q22" i="10"/>
  <c r="O23" i="10"/>
  <c r="P23" i="10"/>
  <c r="Q23" i="10"/>
  <c r="O24" i="10"/>
  <c r="P24" i="10"/>
  <c r="Q24" i="10"/>
  <c r="O25" i="10"/>
  <c r="P25" i="10"/>
  <c r="Q25" i="10"/>
  <c r="O26" i="10"/>
  <c r="P26" i="10"/>
  <c r="Q26" i="10"/>
  <c r="O27" i="10"/>
  <c r="P27" i="10"/>
  <c r="Q27" i="10"/>
  <c r="O28" i="10"/>
  <c r="P28" i="10"/>
  <c r="Q28" i="10"/>
  <c r="O29" i="10"/>
  <c r="P29" i="10"/>
  <c r="Q29" i="10"/>
  <c r="O30" i="10"/>
  <c r="P30" i="10"/>
  <c r="Q30" i="10"/>
  <c r="O31" i="10"/>
  <c r="P31" i="10"/>
  <c r="Q31" i="10"/>
  <c r="O32" i="10"/>
  <c r="P32" i="10"/>
  <c r="Q32" i="10"/>
  <c r="O33" i="10"/>
  <c r="P33" i="10"/>
  <c r="Q33" i="10"/>
  <c r="O34" i="10"/>
  <c r="P34" i="10"/>
  <c r="Q34" i="10"/>
  <c r="O35" i="10"/>
  <c r="P35" i="10"/>
  <c r="Q35" i="10"/>
  <c r="O36" i="10"/>
  <c r="P36" i="10"/>
  <c r="Q36" i="10"/>
  <c r="O37" i="10"/>
  <c r="P37" i="10"/>
  <c r="Q37" i="10"/>
  <c r="O38" i="10"/>
  <c r="P38" i="10"/>
  <c r="Q38" i="10"/>
  <c r="O39" i="10"/>
  <c r="P39" i="10"/>
  <c r="Q39" i="10"/>
  <c r="O40" i="10"/>
  <c r="P40" i="10"/>
  <c r="Q40" i="10"/>
  <c r="O41" i="10"/>
  <c r="P41" i="10"/>
  <c r="Q41" i="10"/>
  <c r="O42" i="10"/>
  <c r="P42" i="10"/>
  <c r="Q42" i="10"/>
  <c r="O43" i="10"/>
  <c r="P43" i="10"/>
  <c r="Q43" i="10"/>
  <c r="O44" i="10"/>
  <c r="P44" i="10"/>
  <c r="Q44" i="10"/>
  <c r="O45" i="10"/>
  <c r="P45" i="10"/>
  <c r="Q45" i="10"/>
  <c r="O46" i="10"/>
  <c r="P46" i="10"/>
  <c r="Q46" i="10"/>
  <c r="O47" i="10"/>
  <c r="P47" i="10"/>
  <c r="Q47" i="10"/>
  <c r="O48" i="10"/>
  <c r="P48" i="10"/>
  <c r="Q48" i="10"/>
  <c r="O49" i="10"/>
  <c r="P49" i="10"/>
  <c r="Q49" i="10"/>
  <c r="O50" i="10"/>
  <c r="P50" i="10"/>
  <c r="Q50" i="10"/>
  <c r="O51" i="10"/>
  <c r="P51" i="10"/>
  <c r="Q51" i="10"/>
  <c r="O52" i="10"/>
  <c r="P52" i="10"/>
  <c r="Q52" i="10"/>
  <c r="O53" i="10"/>
  <c r="P53" i="10"/>
  <c r="Q53" i="10"/>
  <c r="O54" i="10"/>
  <c r="P54" i="10"/>
  <c r="Q54" i="10"/>
  <c r="O55" i="10"/>
  <c r="P55" i="10"/>
  <c r="Q55" i="10"/>
  <c r="O56" i="10"/>
  <c r="P56" i="10"/>
  <c r="Q56" i="10"/>
  <c r="O57" i="10"/>
  <c r="P57" i="10"/>
  <c r="Q57" i="10"/>
  <c r="O58" i="10"/>
  <c r="P58" i="10"/>
  <c r="Q58" i="10"/>
  <c r="O59" i="10"/>
  <c r="P59" i="10"/>
  <c r="Q59" i="10"/>
  <c r="O60" i="10"/>
  <c r="P60" i="10"/>
  <c r="Q60" i="10"/>
  <c r="O61" i="10"/>
  <c r="P61" i="10"/>
  <c r="Q61" i="10"/>
  <c r="O62" i="10"/>
  <c r="P62" i="10"/>
  <c r="Q62" i="10"/>
  <c r="O63" i="10"/>
  <c r="P63" i="10"/>
  <c r="Q63" i="10"/>
  <c r="O64" i="10"/>
  <c r="P64" i="10"/>
  <c r="Q64" i="10"/>
  <c r="O65" i="10"/>
  <c r="P65" i="10"/>
  <c r="Q65" i="10"/>
  <c r="O66" i="10"/>
  <c r="P66" i="10"/>
  <c r="Q66" i="10"/>
  <c r="O67" i="10"/>
  <c r="P67" i="10"/>
  <c r="Q67" i="10"/>
  <c r="O68" i="10"/>
  <c r="P68" i="10"/>
  <c r="Q68" i="10"/>
  <c r="O69" i="10"/>
  <c r="P69" i="10"/>
  <c r="Q69" i="10"/>
  <c r="O70" i="10"/>
  <c r="P70" i="10"/>
  <c r="Q70" i="10"/>
  <c r="O71" i="10"/>
  <c r="P71" i="10"/>
  <c r="Q71" i="10"/>
  <c r="O72" i="10"/>
  <c r="P72" i="10"/>
  <c r="Q72" i="10"/>
  <c r="O73" i="10"/>
  <c r="P73" i="10"/>
  <c r="Q73" i="10"/>
  <c r="O74" i="10"/>
  <c r="P74" i="10"/>
  <c r="Q74" i="10"/>
  <c r="O75" i="10"/>
  <c r="P75" i="10"/>
  <c r="Q75" i="10"/>
  <c r="O76" i="10"/>
  <c r="P76" i="10"/>
  <c r="Q76" i="10"/>
  <c r="O77" i="10"/>
  <c r="P77" i="10"/>
  <c r="Q77" i="10"/>
  <c r="O78" i="10"/>
  <c r="P78" i="10"/>
  <c r="Q78" i="10"/>
  <c r="O79" i="10"/>
  <c r="P79" i="10"/>
  <c r="Q79" i="10"/>
  <c r="O80" i="10"/>
  <c r="P80" i="10"/>
  <c r="Q80" i="10"/>
  <c r="O81" i="10"/>
  <c r="P81" i="10"/>
  <c r="Q81" i="10"/>
  <c r="O82" i="10"/>
  <c r="P82" i="10"/>
  <c r="Q82" i="10"/>
  <c r="O83" i="10"/>
  <c r="P83" i="10"/>
  <c r="Q83" i="10"/>
  <c r="O84" i="10"/>
  <c r="P84" i="10"/>
  <c r="Q84" i="10"/>
  <c r="O85" i="10"/>
  <c r="P85" i="10"/>
  <c r="Q85" i="10"/>
  <c r="O86" i="10"/>
  <c r="P86" i="10"/>
  <c r="Q86" i="10"/>
  <c r="O87" i="10"/>
  <c r="P87" i="10"/>
  <c r="Q87" i="10"/>
  <c r="O88" i="10"/>
  <c r="P88" i="10"/>
  <c r="Q88" i="10"/>
  <c r="O89" i="10"/>
  <c r="P89" i="10"/>
  <c r="Q89" i="10"/>
  <c r="O90" i="10"/>
  <c r="P90" i="10"/>
  <c r="Q90" i="10"/>
  <c r="O91" i="10"/>
  <c r="P91" i="10"/>
  <c r="Q91" i="10"/>
  <c r="O92" i="10"/>
  <c r="P92" i="10"/>
  <c r="Q92" i="10"/>
  <c r="O93" i="10"/>
  <c r="P93" i="10"/>
  <c r="Q93" i="10"/>
  <c r="O94" i="10"/>
  <c r="P94" i="10"/>
  <c r="Q94" i="10"/>
  <c r="O95" i="10"/>
  <c r="P95" i="10"/>
  <c r="Q95" i="10"/>
  <c r="O96" i="10"/>
  <c r="P96" i="10"/>
  <c r="Q96" i="10"/>
  <c r="O97" i="10"/>
  <c r="P97" i="10"/>
  <c r="Q97" i="10"/>
  <c r="O98" i="10"/>
  <c r="P98" i="10"/>
  <c r="Q98" i="10"/>
  <c r="O99" i="10"/>
  <c r="P99" i="10"/>
  <c r="Q99" i="10"/>
  <c r="O100" i="10"/>
  <c r="P100" i="10"/>
  <c r="Q100" i="10"/>
  <c r="O101" i="10"/>
  <c r="P101" i="10"/>
  <c r="Q101" i="10"/>
  <c r="O102" i="10"/>
  <c r="P102" i="10"/>
  <c r="Q102" i="10"/>
  <c r="O103" i="10"/>
  <c r="P103" i="10"/>
  <c r="Q103" i="10"/>
  <c r="O104" i="10"/>
  <c r="P104" i="10"/>
  <c r="Q104" i="10"/>
  <c r="O105" i="10"/>
  <c r="P105" i="10"/>
  <c r="Q105" i="10"/>
  <c r="O106" i="10"/>
  <c r="P106" i="10"/>
  <c r="Q106" i="10"/>
  <c r="O107" i="10"/>
  <c r="P107" i="10"/>
  <c r="Q107" i="10"/>
  <c r="O108" i="10"/>
  <c r="P108" i="10"/>
  <c r="Q108" i="10"/>
  <c r="O109" i="10"/>
  <c r="P109" i="10"/>
  <c r="Q109" i="10"/>
  <c r="O110" i="10"/>
  <c r="P110" i="10"/>
  <c r="Q110" i="10"/>
  <c r="O111" i="10"/>
  <c r="P111" i="10"/>
  <c r="Q111" i="10"/>
  <c r="O112" i="10"/>
  <c r="P112" i="10"/>
  <c r="Q112" i="10"/>
  <c r="O113" i="10"/>
  <c r="P113" i="10"/>
  <c r="Q113" i="10"/>
  <c r="O114" i="10"/>
  <c r="P114" i="10"/>
  <c r="Q114" i="10"/>
  <c r="O115" i="10"/>
  <c r="P115" i="10"/>
  <c r="Q115" i="10"/>
  <c r="O116" i="10"/>
  <c r="P116" i="10"/>
  <c r="Q116" i="10"/>
  <c r="O117" i="10"/>
  <c r="P117" i="10"/>
  <c r="Q117" i="10"/>
  <c r="O118" i="10"/>
  <c r="P118" i="10"/>
  <c r="Q118" i="10"/>
  <c r="O119" i="10"/>
  <c r="P119" i="10"/>
  <c r="Q119" i="10"/>
  <c r="O120" i="10"/>
  <c r="P120" i="10"/>
  <c r="Q120" i="10"/>
  <c r="O121" i="10"/>
  <c r="P121" i="10"/>
  <c r="Q121" i="10"/>
  <c r="O122" i="10"/>
  <c r="P122" i="10"/>
  <c r="Q122" i="10"/>
  <c r="O123" i="10"/>
  <c r="P123" i="10"/>
  <c r="Q123" i="10"/>
  <c r="O124" i="10"/>
  <c r="P124" i="10"/>
  <c r="Q124" i="10"/>
  <c r="O125" i="10"/>
  <c r="P125" i="10"/>
  <c r="Q125" i="10"/>
  <c r="O126" i="10"/>
  <c r="P126" i="10"/>
  <c r="Q126" i="10"/>
  <c r="O127" i="10"/>
  <c r="P127" i="10"/>
  <c r="Q127" i="10"/>
  <c r="O128" i="10"/>
  <c r="P128" i="10"/>
  <c r="Q128" i="10"/>
  <c r="O129" i="10"/>
  <c r="P129" i="10"/>
  <c r="Q129" i="10"/>
  <c r="O130" i="10"/>
  <c r="P130" i="10"/>
  <c r="Q130" i="10"/>
  <c r="O131" i="10"/>
  <c r="P131" i="10"/>
  <c r="Q131" i="10"/>
  <c r="O132" i="10"/>
  <c r="P132" i="10"/>
  <c r="Q132" i="10"/>
  <c r="O133" i="10"/>
  <c r="P133" i="10"/>
  <c r="Q133" i="10"/>
  <c r="O134" i="10"/>
  <c r="P134" i="10"/>
  <c r="Q134" i="10"/>
  <c r="O135" i="10"/>
  <c r="P135" i="10"/>
  <c r="Q135" i="10"/>
  <c r="O136" i="10"/>
  <c r="P136" i="10"/>
  <c r="Q136" i="10"/>
  <c r="O137" i="10"/>
  <c r="P137" i="10"/>
  <c r="Q137" i="10"/>
  <c r="O138" i="10"/>
  <c r="P138" i="10"/>
  <c r="Q138" i="10"/>
  <c r="O139" i="10"/>
  <c r="P139" i="10"/>
  <c r="Q139" i="10"/>
  <c r="O140" i="10"/>
  <c r="P140" i="10"/>
  <c r="Q140" i="10"/>
  <c r="O141" i="10"/>
  <c r="P141" i="10"/>
  <c r="Q141" i="10"/>
  <c r="O142" i="10"/>
  <c r="P142" i="10"/>
  <c r="Q142" i="10"/>
  <c r="O143" i="10"/>
  <c r="P143" i="10"/>
  <c r="Q143" i="10"/>
  <c r="O144" i="10"/>
  <c r="P144" i="10"/>
  <c r="Q144" i="10"/>
  <c r="O145" i="10"/>
  <c r="P145" i="10"/>
  <c r="Q145" i="10"/>
  <c r="O146" i="10"/>
  <c r="P146" i="10"/>
  <c r="Q146" i="10"/>
  <c r="O147" i="10"/>
  <c r="P147" i="10"/>
  <c r="Q147" i="10"/>
  <c r="O148" i="10"/>
  <c r="P148" i="10"/>
  <c r="Q148" i="10"/>
  <c r="O149" i="10"/>
  <c r="P149" i="10"/>
  <c r="Q149" i="10"/>
  <c r="O150" i="10"/>
  <c r="P150" i="10"/>
  <c r="Q150" i="10"/>
  <c r="O151" i="10"/>
  <c r="P151" i="10"/>
  <c r="Q151" i="10"/>
  <c r="O152" i="10"/>
  <c r="P152" i="10"/>
  <c r="Q152" i="10"/>
  <c r="O153" i="10"/>
  <c r="P153" i="10"/>
  <c r="Q153" i="10"/>
  <c r="O154" i="10"/>
  <c r="P154" i="10"/>
  <c r="Q154" i="10"/>
  <c r="O155" i="10"/>
  <c r="P155" i="10"/>
  <c r="Q155" i="10"/>
  <c r="O156" i="10"/>
  <c r="P156" i="10"/>
  <c r="Q156" i="10"/>
  <c r="O157" i="10"/>
  <c r="P157" i="10"/>
  <c r="Q157" i="10"/>
  <c r="O158" i="10"/>
  <c r="P158" i="10"/>
  <c r="Q158" i="10"/>
  <c r="O159" i="10"/>
  <c r="P159" i="10"/>
  <c r="Q159" i="10"/>
  <c r="O160" i="10"/>
  <c r="P160" i="10"/>
  <c r="Q160" i="10"/>
  <c r="O161" i="10"/>
  <c r="P161" i="10"/>
  <c r="Q161" i="10"/>
  <c r="O162" i="10"/>
  <c r="P162" i="10"/>
  <c r="Q162" i="10"/>
  <c r="O163" i="10"/>
  <c r="P163" i="10"/>
  <c r="Q163" i="10"/>
  <c r="O164" i="10"/>
  <c r="P164" i="10"/>
  <c r="Q164" i="10"/>
  <c r="O165" i="10"/>
  <c r="P165" i="10"/>
  <c r="Q165" i="10"/>
  <c r="O166" i="10"/>
  <c r="P166" i="10"/>
  <c r="Q166" i="10"/>
  <c r="O167" i="10"/>
  <c r="P167" i="10"/>
  <c r="Q167" i="10"/>
  <c r="O168" i="10"/>
  <c r="P168" i="10"/>
  <c r="Q168" i="10"/>
  <c r="O169" i="10"/>
  <c r="P169" i="10"/>
  <c r="Q169" i="10"/>
  <c r="O170" i="10"/>
  <c r="P170" i="10"/>
  <c r="Q170" i="10"/>
  <c r="O171" i="10"/>
  <c r="P171" i="10"/>
  <c r="Q171" i="10"/>
  <c r="O172" i="10"/>
  <c r="P172" i="10"/>
  <c r="Q172" i="10"/>
  <c r="O173" i="10"/>
  <c r="P173" i="10"/>
  <c r="Q173" i="10"/>
  <c r="O174" i="10"/>
  <c r="P174" i="10"/>
  <c r="Q174" i="10"/>
  <c r="O175" i="10"/>
  <c r="P175" i="10"/>
  <c r="Q175" i="10"/>
  <c r="O176" i="10"/>
  <c r="P176" i="10"/>
  <c r="Q176" i="10"/>
  <c r="O177" i="10"/>
  <c r="P177" i="10"/>
  <c r="Q177" i="10"/>
  <c r="O178" i="10"/>
  <c r="P178" i="10"/>
  <c r="Q178" i="10"/>
  <c r="O179" i="10"/>
  <c r="P179" i="10"/>
  <c r="Q179" i="10"/>
  <c r="O180" i="10"/>
  <c r="P180" i="10"/>
  <c r="Q180" i="10"/>
  <c r="O181" i="10"/>
  <c r="P181" i="10"/>
  <c r="Q181" i="10"/>
  <c r="O182" i="10"/>
  <c r="P182" i="10"/>
  <c r="Q182" i="10"/>
  <c r="O183" i="10"/>
  <c r="P183" i="10"/>
  <c r="Q183" i="10"/>
  <c r="O184" i="10"/>
  <c r="P184" i="10"/>
  <c r="Q184" i="10"/>
  <c r="O185" i="10"/>
  <c r="P185" i="10"/>
  <c r="Q185" i="10"/>
  <c r="O186" i="10"/>
  <c r="P186" i="10"/>
  <c r="Q186" i="10"/>
  <c r="O187" i="10"/>
  <c r="P187" i="10"/>
  <c r="Q187" i="10"/>
  <c r="O188" i="10"/>
  <c r="P188" i="10"/>
  <c r="Q188" i="10"/>
  <c r="O189" i="10"/>
  <c r="P189" i="10"/>
  <c r="Q189" i="10"/>
  <c r="O190" i="10"/>
  <c r="P190" i="10"/>
  <c r="Q190" i="10"/>
  <c r="O191" i="10"/>
  <c r="P191" i="10"/>
  <c r="Q191" i="10"/>
  <c r="O192" i="10"/>
  <c r="P192" i="10"/>
  <c r="Q192" i="10"/>
  <c r="O193" i="10"/>
  <c r="P193" i="10"/>
  <c r="Q193" i="10"/>
  <c r="O194" i="10"/>
  <c r="P194" i="10"/>
  <c r="Q194" i="10"/>
  <c r="O195" i="10"/>
  <c r="P195" i="10"/>
  <c r="Q195" i="10"/>
  <c r="O196" i="10"/>
  <c r="P196" i="10"/>
  <c r="Q196" i="10"/>
  <c r="O197" i="10"/>
  <c r="P197" i="10"/>
  <c r="Q197" i="10"/>
  <c r="O198" i="10"/>
  <c r="P198" i="10"/>
  <c r="Q198" i="10"/>
  <c r="O199" i="10"/>
  <c r="P199" i="10"/>
  <c r="Q199" i="10"/>
  <c r="O200" i="10"/>
  <c r="P200" i="10"/>
  <c r="Q200" i="10"/>
  <c r="O201" i="10"/>
  <c r="P201" i="10"/>
  <c r="Q201" i="10"/>
  <c r="O202" i="10"/>
  <c r="P202" i="10"/>
  <c r="Q202" i="10"/>
  <c r="O203" i="10"/>
  <c r="P203" i="10"/>
  <c r="Q203" i="10"/>
  <c r="O204" i="10"/>
  <c r="P204" i="10"/>
  <c r="Q204" i="10"/>
  <c r="O205" i="10"/>
  <c r="P205" i="10"/>
  <c r="Q205" i="10"/>
  <c r="O206" i="10"/>
  <c r="P206" i="10"/>
  <c r="Q206" i="10"/>
  <c r="O207" i="10"/>
  <c r="P207" i="10"/>
  <c r="Q207" i="10"/>
  <c r="O208" i="10"/>
  <c r="P208" i="10"/>
  <c r="Q208" i="10"/>
  <c r="O209" i="10"/>
  <c r="P209" i="10"/>
  <c r="Q209" i="10"/>
  <c r="O210" i="10"/>
  <c r="P210" i="10"/>
  <c r="Q210" i="10"/>
  <c r="O211" i="10"/>
  <c r="P211" i="10"/>
  <c r="Q211" i="10"/>
  <c r="O212" i="10"/>
  <c r="P212" i="10"/>
  <c r="Q212" i="10"/>
  <c r="O213" i="10"/>
  <c r="P213" i="10"/>
  <c r="Q213" i="10"/>
  <c r="O214" i="10"/>
  <c r="P214" i="10"/>
  <c r="Q214" i="10"/>
  <c r="O215" i="10"/>
  <c r="P215" i="10"/>
  <c r="Q215" i="10"/>
  <c r="O216" i="10"/>
  <c r="P216" i="10"/>
  <c r="Q216" i="10"/>
  <c r="O217" i="10"/>
  <c r="P217" i="10"/>
  <c r="Q217" i="10"/>
  <c r="O218" i="10"/>
  <c r="P218" i="10"/>
  <c r="Q218" i="10"/>
  <c r="O219" i="10"/>
  <c r="P219" i="10"/>
  <c r="Q219" i="10"/>
  <c r="O220" i="10"/>
  <c r="P220" i="10"/>
  <c r="Q220" i="10"/>
  <c r="O221" i="10"/>
  <c r="P221" i="10"/>
  <c r="Q221" i="10"/>
  <c r="O222" i="10"/>
  <c r="P222" i="10"/>
  <c r="Q222" i="10"/>
  <c r="O223" i="10"/>
  <c r="P223" i="10"/>
  <c r="Q223" i="10"/>
  <c r="O224" i="10"/>
  <c r="P224" i="10"/>
  <c r="Q224" i="10"/>
  <c r="O225" i="10"/>
  <c r="P225" i="10"/>
  <c r="Q225" i="10"/>
  <c r="O226" i="10"/>
  <c r="P226" i="10"/>
  <c r="Q226" i="10"/>
  <c r="O227" i="10"/>
  <c r="P227" i="10"/>
  <c r="Q227" i="10"/>
  <c r="O228" i="10"/>
  <c r="P228" i="10"/>
  <c r="Q228" i="10"/>
  <c r="O229" i="10"/>
  <c r="P229" i="10"/>
  <c r="Q229" i="10"/>
  <c r="O230" i="10"/>
  <c r="P230" i="10"/>
  <c r="Q230" i="10"/>
  <c r="O231" i="10"/>
  <c r="P231" i="10"/>
  <c r="Q231" i="10"/>
  <c r="O232" i="10"/>
  <c r="P232" i="10"/>
  <c r="Q232" i="10"/>
  <c r="O233" i="10"/>
  <c r="P233" i="10"/>
  <c r="Q233" i="10"/>
  <c r="O234" i="10"/>
  <c r="P234" i="10"/>
  <c r="Q234" i="10"/>
  <c r="O235" i="10"/>
  <c r="P235" i="10"/>
  <c r="Q235" i="10"/>
  <c r="O236" i="10"/>
  <c r="P236" i="10"/>
  <c r="Q236" i="10"/>
  <c r="O237" i="10"/>
  <c r="P237" i="10"/>
  <c r="Q237" i="10"/>
  <c r="O238" i="10"/>
  <c r="P238" i="10"/>
  <c r="Q238" i="10"/>
  <c r="O239" i="10"/>
  <c r="P239" i="10"/>
  <c r="Q239" i="10"/>
  <c r="O240" i="10"/>
  <c r="P240" i="10"/>
  <c r="Q240" i="10"/>
  <c r="O241" i="10"/>
  <c r="P241" i="10"/>
  <c r="Q241" i="10"/>
  <c r="O242" i="10"/>
  <c r="P242" i="10"/>
  <c r="Q242" i="10"/>
  <c r="O243" i="10"/>
  <c r="P243" i="10"/>
  <c r="Q243" i="10"/>
  <c r="O244" i="10"/>
  <c r="P244" i="10"/>
  <c r="Q244" i="10"/>
  <c r="O245" i="10"/>
  <c r="P245" i="10"/>
  <c r="Q245" i="10"/>
  <c r="O246" i="10"/>
  <c r="P246" i="10"/>
  <c r="Q246" i="10"/>
  <c r="O247" i="10"/>
  <c r="P247" i="10"/>
  <c r="Q247" i="10"/>
  <c r="O248" i="10"/>
  <c r="P248" i="10"/>
  <c r="Q248" i="10"/>
  <c r="O249" i="10"/>
  <c r="P249" i="10"/>
  <c r="Q249" i="10"/>
  <c r="O250" i="10"/>
  <c r="P250" i="10"/>
  <c r="Q250" i="10"/>
  <c r="O251" i="10"/>
  <c r="P251" i="10"/>
  <c r="Q251" i="10"/>
  <c r="O252" i="10"/>
  <c r="P252" i="10"/>
  <c r="Q252" i="10"/>
  <c r="O253" i="10"/>
  <c r="P253" i="10"/>
  <c r="Q253" i="10"/>
  <c r="O254" i="10"/>
  <c r="P254" i="10"/>
  <c r="Q254" i="10"/>
  <c r="O255" i="10"/>
  <c r="P255" i="10"/>
  <c r="Q255" i="10"/>
  <c r="O256" i="10"/>
  <c r="P256" i="10"/>
  <c r="Q256" i="10"/>
  <c r="O257" i="10"/>
  <c r="P257" i="10"/>
  <c r="Q257" i="10"/>
  <c r="O258" i="10"/>
  <c r="P258" i="10"/>
  <c r="Q258" i="10"/>
  <c r="O259" i="10"/>
  <c r="P259" i="10"/>
  <c r="Q259" i="10"/>
  <c r="O260" i="10"/>
  <c r="P260" i="10"/>
  <c r="Q260" i="10"/>
  <c r="O261" i="10"/>
  <c r="P261" i="10"/>
  <c r="Q261" i="10"/>
  <c r="O262" i="10"/>
  <c r="P262" i="10"/>
  <c r="Q262" i="10"/>
  <c r="O263" i="10"/>
  <c r="P263" i="10"/>
  <c r="Q263" i="10"/>
  <c r="O264" i="10"/>
  <c r="P264" i="10"/>
  <c r="Q264" i="10"/>
  <c r="O265" i="10"/>
  <c r="P265" i="10"/>
  <c r="Q265" i="10"/>
  <c r="O266" i="10"/>
  <c r="P266" i="10"/>
  <c r="Q266" i="10"/>
  <c r="O267" i="10"/>
  <c r="P267" i="10"/>
  <c r="Q267" i="10"/>
  <c r="O268" i="10"/>
  <c r="P268" i="10"/>
  <c r="Q268" i="10"/>
  <c r="O269" i="10"/>
  <c r="P269" i="10"/>
  <c r="Q269" i="10"/>
  <c r="O270" i="10"/>
  <c r="P270" i="10"/>
  <c r="Q270" i="10"/>
  <c r="O271" i="10"/>
  <c r="P271" i="10"/>
  <c r="Q271" i="10"/>
  <c r="O272" i="10"/>
  <c r="P272" i="10"/>
  <c r="Q272" i="10"/>
  <c r="O273" i="10"/>
  <c r="P273" i="10"/>
  <c r="Q273" i="10"/>
  <c r="O274" i="10"/>
  <c r="P274" i="10"/>
  <c r="Q274" i="10"/>
  <c r="O275" i="10"/>
  <c r="P275" i="10"/>
  <c r="Q275" i="10"/>
  <c r="O276" i="10"/>
  <c r="P276" i="10"/>
  <c r="Q276" i="10"/>
  <c r="O277" i="10"/>
  <c r="P277" i="10"/>
  <c r="Q277" i="10"/>
  <c r="O278" i="10"/>
  <c r="P278" i="10"/>
  <c r="Q278" i="10"/>
  <c r="O279" i="10"/>
  <c r="P279" i="10"/>
  <c r="Q279" i="10"/>
  <c r="O280" i="10"/>
  <c r="P280" i="10"/>
  <c r="Q280" i="10"/>
  <c r="O281" i="10"/>
  <c r="P281" i="10"/>
  <c r="Q281" i="10"/>
  <c r="O282" i="10"/>
  <c r="P282" i="10"/>
  <c r="Q282" i="10"/>
  <c r="O283" i="10"/>
  <c r="P283" i="10"/>
  <c r="Q283" i="10"/>
  <c r="O284" i="10"/>
  <c r="P284" i="10"/>
  <c r="Q284" i="10"/>
  <c r="O285" i="10"/>
  <c r="P285" i="10"/>
  <c r="Q285" i="10"/>
  <c r="O286" i="10"/>
  <c r="P286" i="10"/>
  <c r="Q286" i="10"/>
  <c r="O287" i="10"/>
  <c r="P287" i="10"/>
  <c r="Q287" i="10"/>
  <c r="O288" i="10"/>
  <c r="P288" i="10"/>
  <c r="Q288" i="10"/>
  <c r="O289" i="10"/>
  <c r="P289" i="10"/>
  <c r="Q289" i="10"/>
  <c r="O290" i="10"/>
  <c r="P290" i="10"/>
  <c r="Q290" i="10"/>
  <c r="O291" i="10"/>
  <c r="P291" i="10"/>
  <c r="Q291" i="10"/>
  <c r="O292" i="10"/>
  <c r="P292" i="10"/>
  <c r="Q292" i="10"/>
  <c r="O293" i="10"/>
  <c r="P293" i="10"/>
  <c r="Q293" i="10"/>
  <c r="O294" i="10"/>
  <c r="P294" i="10"/>
  <c r="Q294" i="10"/>
  <c r="O295" i="10"/>
  <c r="P295" i="10"/>
  <c r="Q295" i="10"/>
  <c r="O296" i="10"/>
  <c r="P296" i="10"/>
  <c r="Q296" i="10"/>
  <c r="O297" i="10"/>
  <c r="P297" i="10"/>
  <c r="Q297" i="10"/>
  <c r="O298" i="10"/>
  <c r="P298" i="10"/>
  <c r="Q298" i="10"/>
  <c r="O299" i="10"/>
  <c r="P299" i="10"/>
  <c r="Q299" i="10"/>
  <c r="O300" i="10"/>
  <c r="P300" i="10"/>
  <c r="Q300" i="10"/>
  <c r="O301" i="10"/>
  <c r="P301" i="10"/>
  <c r="Q301" i="10"/>
  <c r="O302" i="10"/>
  <c r="P302" i="10"/>
  <c r="Q302" i="10"/>
  <c r="O303" i="10"/>
  <c r="P303" i="10"/>
  <c r="Q303" i="10"/>
  <c r="O304" i="10"/>
  <c r="P304" i="10"/>
  <c r="Q304" i="10"/>
  <c r="O305" i="10"/>
  <c r="P305" i="10"/>
  <c r="Q305" i="10"/>
  <c r="O306" i="10"/>
  <c r="P306" i="10"/>
  <c r="Q306" i="10"/>
  <c r="O307" i="10"/>
  <c r="P307" i="10"/>
  <c r="Q307" i="10"/>
  <c r="O308" i="10"/>
  <c r="P308" i="10"/>
  <c r="Q308" i="10"/>
  <c r="O309" i="10"/>
  <c r="P309" i="10"/>
  <c r="Q309" i="10"/>
  <c r="O310" i="10"/>
  <c r="P310" i="10"/>
  <c r="Q310" i="10"/>
  <c r="O311" i="10"/>
  <c r="P311" i="10"/>
  <c r="Q311" i="10"/>
  <c r="O312" i="10"/>
  <c r="P312" i="10"/>
  <c r="Q312" i="10"/>
  <c r="O313" i="10"/>
  <c r="P313" i="10"/>
  <c r="Q313" i="10"/>
  <c r="O314" i="10"/>
  <c r="P314" i="10"/>
  <c r="Q314" i="10"/>
  <c r="O315" i="10"/>
  <c r="P315" i="10"/>
  <c r="Q315" i="10"/>
  <c r="O316" i="10"/>
  <c r="P316" i="10"/>
  <c r="Q316" i="10"/>
  <c r="O317" i="10"/>
  <c r="P317" i="10"/>
  <c r="Q317" i="10"/>
  <c r="O318" i="10"/>
  <c r="P318" i="10"/>
  <c r="Q318" i="10"/>
  <c r="O319" i="10"/>
  <c r="P319" i="10"/>
  <c r="Q319" i="10"/>
  <c r="O320" i="10"/>
  <c r="P320" i="10"/>
  <c r="Q320" i="10"/>
  <c r="O321" i="10"/>
  <c r="P321" i="10"/>
  <c r="Q321" i="10"/>
  <c r="O322" i="10"/>
  <c r="P322" i="10"/>
  <c r="Q322" i="10"/>
  <c r="O323" i="10"/>
  <c r="P323" i="10"/>
  <c r="Q323" i="10"/>
  <c r="O324" i="10"/>
  <c r="P324" i="10"/>
  <c r="Q324" i="10"/>
  <c r="O325" i="10"/>
  <c r="P325" i="10"/>
  <c r="Q325" i="10"/>
  <c r="O326" i="10"/>
  <c r="P326" i="10"/>
  <c r="Q326" i="10"/>
  <c r="O327" i="10"/>
  <c r="P327" i="10"/>
  <c r="Q327" i="10"/>
  <c r="O328" i="10"/>
  <c r="P328" i="10"/>
  <c r="Q328" i="10"/>
  <c r="O329" i="10"/>
  <c r="P329" i="10"/>
  <c r="Q329" i="10"/>
  <c r="O330" i="10"/>
  <c r="P330" i="10"/>
  <c r="Q330" i="10"/>
  <c r="O331" i="10"/>
  <c r="P331" i="10"/>
  <c r="Q331" i="10"/>
  <c r="O332" i="10"/>
  <c r="P332" i="10"/>
  <c r="Q332" i="10"/>
  <c r="O333" i="10"/>
  <c r="P333" i="10"/>
  <c r="Q333" i="10"/>
  <c r="O334" i="10"/>
  <c r="P334" i="10"/>
  <c r="Q334" i="10"/>
  <c r="O335" i="10"/>
  <c r="P335" i="10"/>
  <c r="Q335" i="10"/>
  <c r="O336" i="10"/>
  <c r="P336" i="10"/>
  <c r="Q336" i="10"/>
  <c r="O337" i="10"/>
  <c r="P337" i="10"/>
  <c r="Q337" i="10"/>
  <c r="O338" i="10"/>
  <c r="P338" i="10"/>
  <c r="Q338" i="10"/>
  <c r="O339" i="10"/>
  <c r="P339" i="10"/>
  <c r="Q339" i="10"/>
  <c r="O340" i="10"/>
  <c r="P340" i="10"/>
  <c r="Q340" i="10"/>
  <c r="O341" i="10"/>
  <c r="P341" i="10"/>
  <c r="Q341" i="10"/>
  <c r="O342" i="10"/>
  <c r="P342" i="10"/>
  <c r="Q342" i="10"/>
  <c r="O343" i="10"/>
  <c r="P343" i="10"/>
  <c r="Q343" i="10"/>
  <c r="O344" i="10"/>
  <c r="P344" i="10"/>
  <c r="Q344" i="10"/>
  <c r="O345" i="10"/>
  <c r="P345" i="10"/>
  <c r="Q345" i="10"/>
  <c r="O346" i="10"/>
  <c r="P346" i="10"/>
  <c r="Q346" i="10"/>
  <c r="O347" i="10"/>
  <c r="P347" i="10"/>
  <c r="Q347" i="10"/>
  <c r="O348" i="10"/>
  <c r="P348" i="10"/>
  <c r="Q348" i="10"/>
  <c r="O349" i="10"/>
  <c r="P349" i="10"/>
  <c r="Q349" i="10"/>
  <c r="O350" i="10"/>
  <c r="P350" i="10"/>
  <c r="Q350" i="10"/>
  <c r="O351" i="10"/>
  <c r="P351" i="10"/>
  <c r="Q351" i="10"/>
  <c r="O352" i="10"/>
  <c r="P352" i="10"/>
  <c r="Q352" i="10"/>
  <c r="O353" i="10"/>
  <c r="P353" i="10"/>
  <c r="Q353" i="10"/>
  <c r="O354" i="10"/>
  <c r="P354" i="10"/>
  <c r="Q354" i="10"/>
  <c r="O355" i="10"/>
  <c r="P355" i="10"/>
  <c r="Q355" i="10"/>
  <c r="O356" i="10"/>
  <c r="P356" i="10"/>
  <c r="Q356" i="10"/>
  <c r="O357" i="10"/>
  <c r="P357" i="10"/>
  <c r="Q357" i="10"/>
  <c r="O358" i="10"/>
  <c r="P358" i="10"/>
  <c r="Q358" i="10"/>
  <c r="O359" i="10"/>
  <c r="P359" i="10"/>
  <c r="Q359" i="10"/>
  <c r="O360" i="10"/>
  <c r="P360" i="10"/>
  <c r="Q360" i="10"/>
  <c r="O361" i="10"/>
  <c r="P361" i="10"/>
  <c r="Q361" i="10"/>
  <c r="O362" i="10"/>
  <c r="P362" i="10"/>
  <c r="Q362" i="10"/>
  <c r="O363" i="10"/>
  <c r="P363" i="10"/>
  <c r="Q363" i="10"/>
  <c r="O364" i="10"/>
  <c r="P364" i="10"/>
  <c r="Q364" i="10"/>
  <c r="O365" i="10"/>
  <c r="P365" i="10"/>
  <c r="Q365" i="10"/>
  <c r="O366" i="10"/>
  <c r="P366" i="10"/>
  <c r="Q366" i="10"/>
  <c r="O367" i="10"/>
  <c r="P367" i="10"/>
  <c r="Q367" i="10"/>
  <c r="O368" i="10"/>
  <c r="P368" i="10"/>
  <c r="Q368" i="10"/>
  <c r="O369" i="10"/>
  <c r="P369" i="10"/>
  <c r="Q369" i="10"/>
  <c r="O370" i="10"/>
  <c r="P370" i="10"/>
  <c r="Q370" i="10"/>
  <c r="O371" i="10"/>
  <c r="P371" i="10"/>
  <c r="Q371" i="10"/>
  <c r="O372" i="10"/>
  <c r="P372" i="10"/>
  <c r="Q372" i="10"/>
  <c r="O373" i="10"/>
  <c r="P373" i="10"/>
  <c r="Q373" i="10"/>
  <c r="O374" i="10"/>
  <c r="P374" i="10"/>
  <c r="Q374" i="10"/>
  <c r="O375" i="10"/>
  <c r="P375" i="10"/>
  <c r="Q375" i="10"/>
  <c r="O376" i="10"/>
  <c r="P376" i="10"/>
  <c r="Q376" i="10"/>
  <c r="O377" i="10"/>
  <c r="P377" i="10"/>
  <c r="Q377" i="10"/>
  <c r="O378" i="10"/>
  <c r="P378" i="10"/>
  <c r="Q378" i="10"/>
  <c r="O379" i="10"/>
  <c r="P379" i="10"/>
  <c r="Q379" i="10"/>
  <c r="O380" i="10"/>
  <c r="P380" i="10"/>
  <c r="Q380" i="10"/>
  <c r="O381" i="10"/>
  <c r="P381" i="10"/>
  <c r="Q381" i="10"/>
  <c r="O382" i="10"/>
  <c r="P382" i="10"/>
  <c r="Q382" i="10"/>
  <c r="O383" i="10"/>
  <c r="P383" i="10"/>
  <c r="Q383" i="10"/>
  <c r="O384" i="10"/>
  <c r="P384" i="10"/>
  <c r="Q384" i="10"/>
  <c r="O385" i="10"/>
  <c r="P385" i="10"/>
  <c r="Q385" i="10"/>
  <c r="O386" i="10"/>
  <c r="P386" i="10"/>
  <c r="Q386" i="10"/>
  <c r="O387" i="10"/>
  <c r="P387" i="10"/>
  <c r="Q387" i="10"/>
  <c r="O388" i="10"/>
  <c r="P388" i="10"/>
  <c r="Q388" i="10"/>
  <c r="O389" i="10"/>
  <c r="P389" i="10"/>
  <c r="Q389" i="10"/>
  <c r="O390" i="10"/>
  <c r="P390" i="10"/>
  <c r="Q390" i="10"/>
  <c r="O391" i="10"/>
  <c r="P391" i="10"/>
  <c r="Q391" i="10"/>
  <c r="O392" i="10"/>
  <c r="P392" i="10"/>
  <c r="Q392" i="10"/>
  <c r="O393" i="10"/>
  <c r="P393" i="10"/>
  <c r="Q393" i="10"/>
  <c r="O394" i="10"/>
  <c r="P394" i="10"/>
  <c r="Q394" i="10"/>
  <c r="O395" i="10"/>
  <c r="P395" i="10"/>
  <c r="Q395" i="10"/>
  <c r="O396" i="10"/>
  <c r="P396" i="10"/>
  <c r="Q396" i="10"/>
  <c r="O397" i="10"/>
  <c r="P397" i="10"/>
  <c r="Q397" i="10"/>
  <c r="O398" i="10"/>
  <c r="P398" i="10"/>
  <c r="Q398" i="10"/>
  <c r="O399" i="10"/>
  <c r="P399" i="10"/>
  <c r="Q399" i="10"/>
  <c r="O400" i="10"/>
  <c r="P400" i="10"/>
  <c r="Q400" i="10"/>
  <c r="O401" i="10"/>
  <c r="P401" i="10"/>
  <c r="Q401" i="10"/>
  <c r="O402" i="10"/>
  <c r="P402" i="10"/>
  <c r="Q402" i="10"/>
  <c r="O403" i="10"/>
  <c r="P403" i="10"/>
  <c r="Q403" i="10"/>
  <c r="O404" i="10"/>
  <c r="P404" i="10"/>
  <c r="Q404" i="10"/>
  <c r="O405" i="10"/>
  <c r="P405" i="10"/>
  <c r="Q405" i="10"/>
  <c r="O406" i="10"/>
  <c r="P406" i="10"/>
  <c r="Q406" i="10"/>
  <c r="O407" i="10"/>
  <c r="P407" i="10"/>
  <c r="Q407" i="10"/>
  <c r="O408" i="10"/>
  <c r="P408" i="10"/>
  <c r="Q408" i="10"/>
  <c r="O409" i="10"/>
  <c r="P409" i="10"/>
  <c r="Q409" i="10"/>
  <c r="O410" i="10"/>
  <c r="P410" i="10"/>
  <c r="Q410" i="10"/>
  <c r="O411" i="10"/>
  <c r="P411" i="10"/>
  <c r="Q411" i="10"/>
  <c r="O412" i="10"/>
  <c r="P412" i="10"/>
  <c r="Q412" i="10"/>
  <c r="O413" i="10"/>
  <c r="P413" i="10"/>
  <c r="Q413" i="10"/>
  <c r="O414" i="10"/>
  <c r="P414" i="10"/>
  <c r="Q414" i="10"/>
  <c r="O415" i="10"/>
  <c r="P415" i="10"/>
  <c r="Q415" i="10"/>
  <c r="O416" i="10"/>
  <c r="P416" i="10"/>
  <c r="Q416" i="10"/>
  <c r="O417" i="10"/>
  <c r="P417" i="10"/>
  <c r="Q417" i="10"/>
  <c r="O418" i="10"/>
  <c r="P418" i="10"/>
  <c r="Q418" i="10"/>
  <c r="O419" i="10"/>
  <c r="P419" i="10"/>
  <c r="Q419" i="10"/>
  <c r="O420" i="10"/>
  <c r="P420" i="10"/>
  <c r="Q420" i="10"/>
  <c r="O421" i="10"/>
  <c r="P421" i="10"/>
  <c r="Q421" i="10"/>
  <c r="O422" i="10"/>
  <c r="P422" i="10"/>
  <c r="Q422" i="10"/>
  <c r="O423" i="10"/>
  <c r="P423" i="10"/>
  <c r="Q423" i="10"/>
  <c r="O424" i="10"/>
  <c r="P424" i="10"/>
  <c r="Q424" i="10"/>
  <c r="O425" i="10"/>
  <c r="P425" i="10"/>
  <c r="Q425" i="10"/>
  <c r="O426" i="10"/>
  <c r="P426" i="10"/>
  <c r="Q426" i="10"/>
  <c r="O427" i="10"/>
  <c r="P427" i="10"/>
  <c r="Q427" i="10"/>
  <c r="O428" i="10"/>
  <c r="P428" i="10"/>
  <c r="Q428" i="10"/>
  <c r="O429" i="10"/>
  <c r="P429" i="10"/>
  <c r="Q429" i="10"/>
  <c r="O430" i="10"/>
  <c r="P430" i="10"/>
  <c r="Q430" i="10"/>
  <c r="O431" i="10"/>
  <c r="P431" i="10"/>
  <c r="Q431" i="10"/>
  <c r="O432" i="10"/>
  <c r="P432" i="10"/>
  <c r="Q432" i="10"/>
  <c r="O433" i="10"/>
  <c r="P433" i="10"/>
  <c r="Q433" i="10"/>
  <c r="O434" i="10"/>
  <c r="P434" i="10"/>
  <c r="Q434" i="10"/>
  <c r="O435" i="10"/>
  <c r="P435" i="10"/>
  <c r="Q435" i="10"/>
  <c r="O436" i="10"/>
  <c r="P436" i="10"/>
  <c r="Q436" i="10"/>
  <c r="O437" i="10"/>
  <c r="P437" i="10"/>
  <c r="Q437" i="10"/>
  <c r="O438" i="10"/>
  <c r="P438" i="10"/>
  <c r="Q438" i="10"/>
  <c r="O439" i="10"/>
  <c r="P439" i="10"/>
  <c r="Q439" i="10"/>
  <c r="O440" i="10"/>
  <c r="P440" i="10"/>
  <c r="Q440" i="10"/>
  <c r="O441" i="10"/>
  <c r="P441" i="10"/>
  <c r="Q441" i="10"/>
  <c r="O442" i="10"/>
  <c r="P442" i="10"/>
  <c r="Q442" i="10"/>
  <c r="O443" i="10"/>
  <c r="P443" i="10"/>
  <c r="Q443" i="10"/>
  <c r="O444" i="10"/>
  <c r="P444" i="10"/>
  <c r="Q444" i="10"/>
  <c r="O445" i="10"/>
  <c r="P445" i="10"/>
  <c r="Q445" i="10"/>
  <c r="O446" i="10"/>
  <c r="P446" i="10"/>
  <c r="Q446" i="10"/>
  <c r="O447" i="10"/>
  <c r="P447" i="10"/>
  <c r="Q447" i="10"/>
  <c r="O448" i="10"/>
  <c r="P448" i="10"/>
  <c r="Q448" i="10"/>
  <c r="O449" i="10"/>
  <c r="P449" i="10"/>
  <c r="Q449" i="10"/>
  <c r="O450" i="10"/>
  <c r="P450" i="10"/>
  <c r="Q450" i="10"/>
  <c r="O451" i="10"/>
  <c r="P451" i="10"/>
  <c r="Q451" i="10"/>
  <c r="O452" i="10"/>
  <c r="P452" i="10"/>
  <c r="Q452" i="10"/>
  <c r="O453" i="10"/>
  <c r="P453" i="10"/>
  <c r="Q453" i="10"/>
  <c r="O454" i="10"/>
  <c r="P454" i="10"/>
  <c r="Q454" i="10"/>
  <c r="O455" i="10"/>
  <c r="P455" i="10"/>
  <c r="Q455" i="10"/>
  <c r="O456" i="10"/>
  <c r="P456" i="10"/>
  <c r="Q456" i="10"/>
  <c r="O457" i="10"/>
  <c r="P457" i="10"/>
  <c r="Q457" i="10"/>
  <c r="O458" i="10"/>
  <c r="P458" i="10"/>
  <c r="Q458" i="10"/>
  <c r="O459" i="10"/>
  <c r="P459" i="10"/>
  <c r="Q459" i="10"/>
  <c r="O460" i="10"/>
  <c r="P460" i="10"/>
  <c r="Q460" i="10"/>
  <c r="O461" i="10"/>
  <c r="P461" i="10"/>
  <c r="Q461" i="10"/>
  <c r="O462" i="10"/>
  <c r="P462" i="10"/>
  <c r="Q462" i="10"/>
  <c r="O463" i="10"/>
  <c r="P463" i="10"/>
  <c r="Q463" i="10"/>
  <c r="O464" i="10"/>
  <c r="P464" i="10"/>
  <c r="Q464" i="10"/>
  <c r="O465" i="10"/>
  <c r="P465" i="10"/>
  <c r="Q465" i="10"/>
  <c r="O466" i="10"/>
  <c r="P466" i="10"/>
  <c r="Q466" i="10"/>
  <c r="O467" i="10"/>
  <c r="P467" i="10"/>
  <c r="Q467" i="10"/>
  <c r="O468" i="10"/>
  <c r="P468" i="10"/>
  <c r="Q468" i="10"/>
  <c r="O469" i="10"/>
  <c r="P469" i="10"/>
  <c r="Q469" i="10"/>
  <c r="O470" i="10"/>
  <c r="P470" i="10"/>
  <c r="Q470" i="10"/>
  <c r="O471" i="10"/>
  <c r="P471" i="10"/>
  <c r="Q471" i="10"/>
  <c r="O472" i="10"/>
  <c r="P472" i="10"/>
  <c r="Q472" i="10"/>
  <c r="O473" i="10"/>
  <c r="P473" i="10"/>
  <c r="Q473" i="10"/>
  <c r="O474" i="10"/>
  <c r="P474" i="10"/>
  <c r="Q474" i="10"/>
  <c r="O475" i="10"/>
  <c r="P475" i="10"/>
  <c r="Q475" i="10"/>
  <c r="O476" i="10"/>
  <c r="P476" i="10"/>
  <c r="Q476" i="10"/>
  <c r="O477" i="10"/>
  <c r="P477" i="10"/>
  <c r="Q477" i="10"/>
  <c r="O478" i="10"/>
  <c r="P478" i="10"/>
  <c r="Q478" i="10"/>
  <c r="O479" i="10"/>
  <c r="P479" i="10"/>
  <c r="Q479" i="10"/>
  <c r="O480" i="10"/>
  <c r="P480" i="10"/>
  <c r="Q480" i="10"/>
  <c r="O481" i="10"/>
  <c r="P481" i="10"/>
  <c r="Q481" i="10"/>
  <c r="O482" i="10"/>
  <c r="P482" i="10"/>
  <c r="Q482" i="10"/>
  <c r="O483" i="10"/>
  <c r="P483" i="10"/>
  <c r="Q483" i="10"/>
  <c r="O484" i="10"/>
  <c r="P484" i="10"/>
  <c r="Q484" i="10"/>
  <c r="O485" i="10"/>
  <c r="P485" i="10"/>
  <c r="Q485" i="10"/>
  <c r="O486" i="10"/>
  <c r="P486" i="10"/>
  <c r="Q486" i="10"/>
  <c r="O487" i="10"/>
  <c r="P487" i="10"/>
  <c r="Q487" i="10"/>
  <c r="O488" i="10"/>
  <c r="P488" i="10"/>
  <c r="Q488" i="10"/>
  <c r="O489" i="10"/>
  <c r="P489" i="10"/>
  <c r="Q489" i="10"/>
  <c r="O490" i="10"/>
  <c r="P490" i="10"/>
  <c r="Q490" i="10"/>
  <c r="O491" i="10"/>
  <c r="P491" i="10"/>
  <c r="Q491" i="10"/>
  <c r="O492" i="10"/>
  <c r="P492" i="10"/>
  <c r="Q492" i="10"/>
  <c r="O493" i="10"/>
  <c r="P493" i="10"/>
  <c r="Q493" i="10"/>
  <c r="O494" i="10"/>
  <c r="P494" i="10"/>
  <c r="Q494" i="10"/>
  <c r="O495" i="10"/>
  <c r="P495" i="10"/>
  <c r="Q495" i="10"/>
  <c r="O496" i="10"/>
  <c r="P496" i="10"/>
  <c r="Q496" i="10"/>
  <c r="O497" i="10"/>
  <c r="P497" i="10"/>
  <c r="Q497" i="10"/>
  <c r="O498" i="10"/>
  <c r="P498" i="10"/>
  <c r="Q498" i="10"/>
  <c r="O499" i="10"/>
  <c r="P499" i="10"/>
  <c r="Q499" i="10"/>
  <c r="O500" i="10"/>
  <c r="P500" i="10"/>
  <c r="Q500" i="10"/>
  <c r="O501" i="10"/>
  <c r="P501" i="10"/>
  <c r="Q501" i="10"/>
  <c r="O502" i="10"/>
  <c r="P502" i="10"/>
  <c r="Q502" i="10"/>
  <c r="O503" i="10"/>
  <c r="P503" i="10"/>
  <c r="Q503" i="10"/>
  <c r="O504" i="10"/>
  <c r="P504" i="10"/>
  <c r="Q504" i="10"/>
  <c r="O505" i="10"/>
  <c r="P505" i="10"/>
  <c r="Q505" i="10"/>
  <c r="O506" i="10"/>
  <c r="P506" i="10"/>
  <c r="Q506" i="10"/>
  <c r="O507" i="10"/>
  <c r="P507" i="10"/>
  <c r="Q507" i="10"/>
  <c r="O508" i="10"/>
  <c r="P508" i="10"/>
  <c r="Q508" i="10"/>
  <c r="O509" i="10"/>
  <c r="P509" i="10"/>
  <c r="Q509" i="10"/>
  <c r="O510" i="10"/>
  <c r="P510" i="10"/>
  <c r="Q510" i="10"/>
  <c r="O511" i="10"/>
  <c r="P511" i="10"/>
  <c r="Q511" i="10"/>
  <c r="O512" i="10"/>
  <c r="P512" i="10"/>
  <c r="Q512" i="10"/>
  <c r="O513" i="10"/>
  <c r="P513" i="10"/>
  <c r="Q513" i="10"/>
  <c r="O514" i="10"/>
  <c r="P514" i="10"/>
  <c r="Q514" i="10"/>
  <c r="O515" i="10"/>
  <c r="P515" i="10"/>
  <c r="Q515" i="10"/>
  <c r="O516" i="10"/>
  <c r="P516" i="10"/>
  <c r="Q516" i="10"/>
  <c r="O517" i="10"/>
  <c r="P517" i="10"/>
  <c r="Q517" i="10"/>
  <c r="O518" i="10"/>
  <c r="P518" i="10"/>
  <c r="Q518" i="10"/>
  <c r="O519" i="10"/>
  <c r="P519" i="10"/>
  <c r="Q519" i="10"/>
  <c r="O520" i="10"/>
  <c r="P520" i="10"/>
  <c r="Q520" i="10"/>
  <c r="O521" i="10"/>
  <c r="P521" i="10"/>
  <c r="Q521" i="10"/>
  <c r="O522" i="10"/>
  <c r="P522" i="10"/>
  <c r="Q522" i="10"/>
  <c r="O523" i="10"/>
  <c r="P523" i="10"/>
  <c r="Q523" i="10"/>
  <c r="O524" i="10"/>
  <c r="P524" i="10"/>
  <c r="Q524" i="10"/>
  <c r="O525" i="10"/>
  <c r="P525" i="10"/>
  <c r="Q525" i="10"/>
  <c r="O526" i="10"/>
  <c r="P526" i="10"/>
  <c r="Q526" i="10"/>
  <c r="O527" i="10"/>
  <c r="P527" i="10"/>
  <c r="Q527" i="10"/>
  <c r="O528" i="10"/>
  <c r="P528" i="10"/>
  <c r="Q528" i="10"/>
  <c r="O529" i="10"/>
  <c r="P529" i="10"/>
  <c r="Q529" i="10"/>
  <c r="O530" i="10"/>
  <c r="P530" i="10"/>
  <c r="Q530" i="10"/>
  <c r="O531" i="10"/>
  <c r="P531" i="10"/>
  <c r="Q531" i="10"/>
  <c r="O532" i="10"/>
  <c r="P532" i="10"/>
  <c r="Q532" i="10"/>
  <c r="O533" i="10"/>
  <c r="P533" i="10"/>
  <c r="Q533" i="10"/>
  <c r="O534" i="10"/>
  <c r="P534" i="10"/>
  <c r="Q534" i="10"/>
  <c r="O535" i="10"/>
  <c r="P535" i="10"/>
  <c r="Q535" i="10"/>
  <c r="O536" i="10"/>
  <c r="P536" i="10"/>
  <c r="Q536" i="10"/>
  <c r="O537" i="10"/>
  <c r="P537" i="10"/>
  <c r="Q537" i="10"/>
  <c r="O538" i="10"/>
  <c r="P538" i="10"/>
  <c r="Q538" i="10"/>
  <c r="O539" i="10"/>
  <c r="P539" i="10"/>
  <c r="Q539" i="10"/>
  <c r="O540" i="10"/>
  <c r="P540" i="10"/>
  <c r="Q540" i="10"/>
  <c r="O541" i="10"/>
  <c r="P541" i="10"/>
  <c r="Q541" i="10"/>
  <c r="O542" i="10"/>
  <c r="P542" i="10"/>
  <c r="Q542" i="10"/>
  <c r="O543" i="10"/>
  <c r="P543" i="10"/>
  <c r="Q543" i="10"/>
  <c r="O544" i="10"/>
  <c r="P544" i="10"/>
  <c r="Q544" i="10"/>
  <c r="O545" i="10"/>
  <c r="P545" i="10"/>
  <c r="Q545" i="10"/>
  <c r="O546" i="10"/>
  <c r="P546" i="10"/>
  <c r="Q546" i="10"/>
  <c r="O547" i="10"/>
  <c r="P547" i="10"/>
  <c r="Q547" i="10"/>
  <c r="O548" i="10"/>
  <c r="P548" i="10"/>
  <c r="Q548" i="10"/>
  <c r="O549" i="10"/>
  <c r="P549" i="10"/>
  <c r="Q549" i="10"/>
  <c r="O550" i="10"/>
  <c r="P550" i="10"/>
  <c r="Q550" i="10"/>
  <c r="O551" i="10"/>
  <c r="P551" i="10"/>
  <c r="Q551" i="10"/>
  <c r="O552" i="10"/>
  <c r="P552" i="10"/>
  <c r="Q552" i="10"/>
  <c r="O553" i="10"/>
  <c r="P553" i="10"/>
  <c r="Q553" i="10"/>
  <c r="O554" i="10"/>
  <c r="P554" i="10"/>
  <c r="Q554" i="10"/>
  <c r="O555" i="10"/>
  <c r="P555" i="10"/>
  <c r="Q555" i="10"/>
  <c r="O556" i="10"/>
  <c r="P556" i="10"/>
  <c r="Q556" i="10"/>
  <c r="O557" i="10"/>
  <c r="P557" i="10"/>
  <c r="Q557" i="10"/>
  <c r="O558" i="10"/>
  <c r="P558" i="10"/>
  <c r="Q558" i="10"/>
  <c r="O559" i="10"/>
  <c r="P559" i="10"/>
  <c r="Q559" i="10"/>
  <c r="O560" i="10"/>
  <c r="P560" i="10"/>
  <c r="Q560" i="10"/>
  <c r="O561" i="10"/>
  <c r="P561" i="10"/>
  <c r="Q561" i="10"/>
  <c r="O562" i="10"/>
  <c r="P562" i="10"/>
  <c r="Q562" i="10"/>
  <c r="O563" i="10"/>
  <c r="P563" i="10"/>
  <c r="Q563" i="10"/>
  <c r="O564" i="10"/>
  <c r="P564" i="10"/>
  <c r="Q564" i="10"/>
  <c r="O565" i="10"/>
  <c r="P565" i="10"/>
  <c r="Q565" i="10"/>
  <c r="O566" i="10"/>
  <c r="P566" i="10"/>
  <c r="Q566" i="10"/>
  <c r="O567" i="10"/>
  <c r="P567" i="10"/>
  <c r="Q567" i="10"/>
  <c r="O568" i="10"/>
  <c r="P568" i="10"/>
  <c r="Q568" i="10"/>
  <c r="O569" i="10"/>
  <c r="P569" i="10"/>
  <c r="Q569" i="10"/>
  <c r="O570" i="10"/>
  <c r="P570" i="10"/>
  <c r="Q570" i="10"/>
  <c r="O571" i="10"/>
  <c r="P571" i="10"/>
  <c r="Q571" i="10"/>
  <c r="O572" i="10"/>
  <c r="P572" i="10"/>
  <c r="Q572" i="10"/>
  <c r="O573" i="10"/>
  <c r="P573" i="10"/>
  <c r="Q573" i="10"/>
  <c r="O574" i="10"/>
  <c r="P574" i="10"/>
  <c r="Q574" i="10"/>
  <c r="O575" i="10"/>
  <c r="P575" i="10"/>
  <c r="Q575" i="10"/>
  <c r="O576" i="10"/>
  <c r="P576" i="10"/>
  <c r="Q576" i="10"/>
  <c r="O577" i="10"/>
  <c r="P577" i="10"/>
  <c r="Q577" i="10"/>
  <c r="O578" i="10"/>
  <c r="P578" i="10"/>
  <c r="Q578" i="10"/>
  <c r="O579" i="10"/>
  <c r="P579" i="10"/>
  <c r="Q579" i="10"/>
  <c r="O580" i="10"/>
  <c r="P580" i="10"/>
  <c r="Q580" i="10"/>
  <c r="O581" i="10"/>
  <c r="P581" i="10"/>
  <c r="Q581" i="10"/>
  <c r="O582" i="10"/>
  <c r="P582" i="10"/>
  <c r="Q582" i="10"/>
  <c r="O583" i="10"/>
  <c r="P583" i="10"/>
  <c r="Q583" i="10"/>
  <c r="O584" i="10"/>
  <c r="P584" i="10"/>
  <c r="Q584" i="10"/>
  <c r="O585" i="10"/>
  <c r="P585" i="10"/>
  <c r="Q585" i="10"/>
  <c r="O586" i="10"/>
  <c r="P586" i="10"/>
  <c r="Q586" i="10"/>
  <c r="O587" i="10"/>
  <c r="P587" i="10"/>
  <c r="Q587" i="10"/>
  <c r="O588" i="10"/>
  <c r="P588" i="10"/>
  <c r="Q588" i="10"/>
  <c r="O589" i="10"/>
  <c r="P589" i="10"/>
  <c r="Q589" i="10"/>
  <c r="O590" i="10"/>
  <c r="P590" i="10"/>
  <c r="Q590" i="10"/>
  <c r="O591" i="10"/>
  <c r="P591" i="10"/>
  <c r="Q591" i="10"/>
  <c r="O592" i="10"/>
  <c r="P592" i="10"/>
  <c r="Q592" i="10"/>
  <c r="O593" i="10"/>
  <c r="P593" i="10"/>
  <c r="Q593" i="10"/>
  <c r="O594" i="10"/>
  <c r="P594" i="10"/>
  <c r="Q594" i="10"/>
  <c r="O595" i="10"/>
  <c r="P595" i="10"/>
  <c r="Q595" i="10"/>
  <c r="O596" i="10"/>
  <c r="P596" i="10"/>
  <c r="Q596" i="10"/>
  <c r="O597" i="10"/>
  <c r="P597" i="10"/>
  <c r="Q597" i="10"/>
  <c r="O598" i="10"/>
  <c r="P598" i="10"/>
  <c r="Q598" i="10"/>
  <c r="O599" i="10"/>
  <c r="P599" i="10"/>
  <c r="Q599" i="10"/>
  <c r="O600" i="10"/>
  <c r="P600" i="10"/>
  <c r="Q600" i="10"/>
  <c r="O601" i="10"/>
  <c r="P601" i="10"/>
  <c r="Q601" i="10"/>
  <c r="O602" i="10"/>
  <c r="P602" i="10"/>
  <c r="Q602" i="10"/>
  <c r="O603" i="10"/>
  <c r="P603" i="10"/>
  <c r="Q603" i="10"/>
  <c r="O604" i="10"/>
  <c r="P604" i="10"/>
  <c r="Q604" i="10"/>
  <c r="O605" i="10"/>
  <c r="P605" i="10"/>
  <c r="Q605" i="10"/>
  <c r="O606" i="10"/>
  <c r="P606" i="10"/>
  <c r="Q606" i="10"/>
  <c r="O607" i="10"/>
  <c r="P607" i="10"/>
  <c r="Q607" i="10"/>
  <c r="O608" i="10"/>
  <c r="P608" i="10"/>
  <c r="Q608" i="10"/>
  <c r="O609" i="10"/>
  <c r="P609" i="10"/>
  <c r="Q609" i="10"/>
  <c r="O610" i="10"/>
  <c r="P610" i="10"/>
  <c r="Q610" i="10"/>
  <c r="O611" i="10"/>
  <c r="P611" i="10"/>
  <c r="Q611" i="10"/>
  <c r="O612" i="10"/>
  <c r="P612" i="10"/>
  <c r="Q612" i="10"/>
  <c r="O613" i="10"/>
  <c r="P613" i="10"/>
  <c r="Q613" i="10"/>
  <c r="O614" i="10"/>
  <c r="P614" i="10"/>
  <c r="Q614" i="10"/>
  <c r="O615" i="10"/>
  <c r="P615" i="10"/>
  <c r="Q615" i="10"/>
  <c r="O616" i="10"/>
  <c r="P616" i="10"/>
  <c r="Q616" i="10"/>
  <c r="O617" i="10"/>
  <c r="P617" i="10"/>
  <c r="Q617" i="10"/>
  <c r="O618" i="10"/>
  <c r="P618" i="10"/>
  <c r="Q618" i="10"/>
  <c r="O619" i="10"/>
  <c r="P619" i="10"/>
  <c r="Q619" i="10"/>
  <c r="O620" i="10"/>
  <c r="P620" i="10"/>
  <c r="Q620" i="10"/>
  <c r="O621" i="10"/>
  <c r="P621" i="10"/>
  <c r="Q621" i="10"/>
  <c r="O622" i="10"/>
  <c r="P622" i="10"/>
  <c r="Q622" i="10"/>
  <c r="O623" i="10"/>
  <c r="P623" i="10"/>
  <c r="Q623" i="10"/>
  <c r="O624" i="10"/>
  <c r="P624" i="10"/>
  <c r="Q624" i="10"/>
  <c r="O625" i="10"/>
  <c r="P625" i="10"/>
  <c r="Q625" i="10"/>
  <c r="O626" i="10"/>
  <c r="P626" i="10"/>
  <c r="Q626" i="10"/>
  <c r="O627" i="10"/>
  <c r="P627" i="10"/>
  <c r="Q627" i="10"/>
  <c r="O628" i="10"/>
  <c r="P628" i="10"/>
  <c r="Q628" i="10"/>
  <c r="O629" i="10"/>
  <c r="P629" i="10"/>
  <c r="Q629" i="10"/>
  <c r="O630" i="10"/>
  <c r="P630" i="10"/>
  <c r="Q630" i="10"/>
  <c r="O631" i="10"/>
  <c r="P631" i="10"/>
  <c r="Q631" i="10"/>
  <c r="O632" i="10"/>
  <c r="P632" i="10"/>
  <c r="Q632" i="10"/>
  <c r="O633" i="10"/>
  <c r="P633" i="10"/>
  <c r="Q633" i="10"/>
  <c r="O634" i="10"/>
  <c r="P634" i="10"/>
  <c r="Q634" i="10"/>
  <c r="O635" i="10"/>
  <c r="P635" i="10"/>
  <c r="Q635" i="10"/>
  <c r="O636" i="10"/>
  <c r="P636" i="10"/>
  <c r="Q636" i="10"/>
  <c r="O637" i="10"/>
  <c r="P637" i="10"/>
  <c r="Q637" i="10"/>
  <c r="O638" i="10"/>
  <c r="P638" i="10"/>
  <c r="Q638" i="10"/>
  <c r="O639" i="10"/>
  <c r="P639" i="10"/>
  <c r="Q639" i="10"/>
  <c r="O640" i="10"/>
  <c r="P640" i="10"/>
  <c r="Q640" i="10"/>
  <c r="O641" i="10"/>
  <c r="P641" i="10"/>
  <c r="Q641" i="10"/>
  <c r="O642" i="10"/>
  <c r="P642" i="10"/>
  <c r="Q642" i="10"/>
  <c r="O643" i="10"/>
  <c r="P643" i="10"/>
  <c r="Q643" i="10"/>
  <c r="O644" i="10"/>
  <c r="P644" i="10"/>
  <c r="Q644" i="10"/>
  <c r="O645" i="10"/>
  <c r="P645" i="10"/>
  <c r="Q645" i="10"/>
  <c r="O646" i="10"/>
  <c r="P646" i="10"/>
  <c r="Q646" i="10"/>
  <c r="O647" i="10"/>
  <c r="P647" i="10"/>
  <c r="Q647" i="10"/>
  <c r="O648" i="10"/>
  <c r="P648" i="10"/>
  <c r="Q648" i="10"/>
  <c r="O649" i="10"/>
  <c r="P649" i="10"/>
  <c r="Q649" i="10"/>
  <c r="O650" i="10"/>
  <c r="P650" i="10"/>
  <c r="Q650" i="10"/>
  <c r="O651" i="10"/>
  <c r="P651" i="10"/>
  <c r="Q651" i="10"/>
  <c r="O652" i="10"/>
  <c r="P652" i="10"/>
  <c r="Q652" i="10"/>
  <c r="O653" i="10"/>
  <c r="P653" i="10"/>
  <c r="Q653" i="10"/>
  <c r="O654" i="10"/>
  <c r="P654" i="10"/>
  <c r="Q654" i="10"/>
  <c r="O655" i="10"/>
  <c r="P655" i="10"/>
  <c r="Q655" i="10"/>
  <c r="O656" i="10"/>
  <c r="P656" i="10"/>
  <c r="Q656" i="10"/>
  <c r="O657" i="10"/>
  <c r="P657" i="10"/>
  <c r="Q657" i="10"/>
  <c r="O658" i="10"/>
  <c r="P658" i="10"/>
  <c r="Q658" i="10"/>
  <c r="O659" i="10"/>
  <c r="P659" i="10"/>
  <c r="Q659" i="10"/>
  <c r="O660" i="10"/>
  <c r="P660" i="10"/>
  <c r="Q660" i="10"/>
  <c r="O661" i="10"/>
  <c r="P661" i="10"/>
  <c r="Q661" i="10"/>
  <c r="O662" i="10"/>
  <c r="P662" i="10"/>
  <c r="Q662" i="10"/>
  <c r="O663" i="10"/>
  <c r="P663" i="10"/>
  <c r="Q663" i="10"/>
  <c r="O664" i="10"/>
  <c r="P664" i="10"/>
  <c r="Q664" i="10"/>
  <c r="O665" i="10"/>
  <c r="P665" i="10"/>
  <c r="Q665" i="10"/>
  <c r="O666" i="10"/>
  <c r="P666" i="10"/>
  <c r="Q666" i="10"/>
  <c r="O667" i="10"/>
  <c r="P667" i="10"/>
  <c r="Q667" i="10"/>
  <c r="O668" i="10"/>
  <c r="P668" i="10"/>
  <c r="Q668" i="10"/>
  <c r="O669" i="10"/>
  <c r="P669" i="10"/>
  <c r="Q669" i="10"/>
  <c r="O670" i="10"/>
  <c r="P670" i="10"/>
  <c r="Q670" i="10"/>
  <c r="O671" i="10"/>
  <c r="P671" i="10"/>
  <c r="Q671" i="10"/>
  <c r="O672" i="10"/>
  <c r="P672" i="10"/>
  <c r="Q672" i="10"/>
  <c r="O673" i="10"/>
  <c r="P673" i="10"/>
  <c r="Q673" i="10"/>
  <c r="O674" i="10"/>
  <c r="P674" i="10"/>
  <c r="Q674" i="10"/>
  <c r="O675" i="10"/>
  <c r="P675" i="10"/>
  <c r="Q675" i="10"/>
  <c r="O676" i="10"/>
  <c r="P676" i="10"/>
  <c r="Q676" i="10"/>
  <c r="O677" i="10"/>
  <c r="P677" i="10"/>
  <c r="Q677" i="10"/>
  <c r="O678" i="10"/>
  <c r="P678" i="10"/>
  <c r="Q678" i="10"/>
  <c r="O679" i="10"/>
  <c r="P679" i="10"/>
  <c r="Q679" i="10"/>
  <c r="O680" i="10"/>
  <c r="P680" i="10"/>
  <c r="Q680" i="10"/>
  <c r="O681" i="10"/>
  <c r="P681" i="10"/>
  <c r="Q681" i="10"/>
  <c r="O682" i="10"/>
  <c r="P682" i="10"/>
  <c r="Q682" i="10"/>
  <c r="O683" i="10"/>
  <c r="P683" i="10"/>
  <c r="Q683" i="10"/>
  <c r="O684" i="10"/>
  <c r="P684" i="10"/>
  <c r="Q684" i="10"/>
  <c r="O685" i="10"/>
  <c r="P685" i="10"/>
  <c r="Q685" i="10"/>
  <c r="O686" i="10"/>
  <c r="P686" i="10"/>
  <c r="Q686" i="10"/>
  <c r="O687" i="10"/>
  <c r="P687" i="10"/>
  <c r="Q687" i="10"/>
  <c r="O688" i="10"/>
  <c r="P688" i="10"/>
  <c r="Q688" i="10"/>
  <c r="O689" i="10"/>
  <c r="P689" i="10"/>
  <c r="Q689" i="10"/>
  <c r="O690" i="10"/>
  <c r="P690" i="10"/>
  <c r="Q690" i="10"/>
  <c r="O691" i="10"/>
  <c r="P691" i="10"/>
  <c r="Q691" i="10"/>
  <c r="O692" i="10"/>
  <c r="P692" i="10"/>
  <c r="Q692" i="10"/>
  <c r="O693" i="10"/>
  <c r="P693" i="10"/>
  <c r="Q693" i="10"/>
  <c r="O694" i="10"/>
  <c r="P694" i="10"/>
  <c r="Q694" i="10"/>
  <c r="O695" i="10"/>
  <c r="P695" i="10"/>
  <c r="Q695" i="10"/>
  <c r="O696" i="10"/>
  <c r="P696" i="10"/>
  <c r="Q696" i="10"/>
  <c r="O697" i="10"/>
  <c r="P697" i="10"/>
  <c r="Q697" i="10"/>
  <c r="O698" i="10"/>
  <c r="P698" i="10"/>
  <c r="Q698" i="10"/>
  <c r="O699" i="10"/>
  <c r="P699" i="10"/>
  <c r="Q699" i="10"/>
  <c r="O700" i="10"/>
  <c r="P700" i="10"/>
  <c r="Q700" i="10"/>
  <c r="O701" i="10"/>
  <c r="P701" i="10"/>
  <c r="Q701" i="10"/>
  <c r="O702" i="10"/>
  <c r="P702" i="10"/>
  <c r="Q702" i="10"/>
  <c r="O703" i="10"/>
  <c r="P703" i="10"/>
  <c r="Q703" i="10"/>
  <c r="P4" i="10"/>
  <c r="O4" i="10"/>
  <c r="H210" i="9"/>
  <c r="I210" i="9"/>
  <c r="G210" i="9"/>
  <c r="F210" i="9"/>
  <c r="K210" i="9"/>
  <c r="J210" i="9"/>
  <c r="C210" i="9"/>
  <c r="D210" i="9"/>
  <c r="E210" i="9"/>
  <c r="B210" i="9"/>
  <c r="Q210" i="9"/>
  <c r="P210" i="9"/>
  <c r="O210" i="9"/>
  <c r="O5" i="9"/>
  <c r="P5" i="9"/>
  <c r="Q5" i="9"/>
  <c r="O6" i="9"/>
  <c r="P6" i="9"/>
  <c r="Q6" i="9"/>
  <c r="O7" i="9"/>
  <c r="P7" i="9"/>
  <c r="Q7" i="9"/>
  <c r="O8" i="9"/>
  <c r="P8" i="9"/>
  <c r="Q8" i="9"/>
  <c r="O9" i="9"/>
  <c r="P9" i="9"/>
  <c r="Q9" i="9"/>
  <c r="O10" i="9"/>
  <c r="P10" i="9"/>
  <c r="Q10" i="9"/>
  <c r="O11" i="9"/>
  <c r="P11" i="9"/>
  <c r="Q11" i="9"/>
  <c r="O12" i="9"/>
  <c r="P12" i="9"/>
  <c r="Q12" i="9"/>
  <c r="O13" i="9"/>
  <c r="P13" i="9"/>
  <c r="Q13" i="9"/>
  <c r="O14" i="9"/>
  <c r="P14" i="9"/>
  <c r="Q14" i="9"/>
  <c r="O15" i="9"/>
  <c r="P15" i="9"/>
  <c r="Q15" i="9"/>
  <c r="O16" i="9"/>
  <c r="P16" i="9"/>
  <c r="Q16" i="9"/>
  <c r="O17" i="9"/>
  <c r="P17" i="9"/>
  <c r="Q17" i="9"/>
  <c r="O18" i="9"/>
  <c r="P18" i="9"/>
  <c r="Q18" i="9"/>
  <c r="O19" i="9"/>
  <c r="P19" i="9"/>
  <c r="Q19" i="9"/>
  <c r="O20" i="9"/>
  <c r="P20" i="9"/>
  <c r="Q20" i="9"/>
  <c r="O21" i="9"/>
  <c r="P21" i="9"/>
  <c r="Q21" i="9"/>
  <c r="O22" i="9"/>
  <c r="P22" i="9"/>
  <c r="Q22" i="9"/>
  <c r="O23" i="9"/>
  <c r="P23" i="9"/>
  <c r="Q23" i="9"/>
  <c r="O24" i="9"/>
  <c r="P24" i="9"/>
  <c r="Q24" i="9"/>
  <c r="O25" i="9"/>
  <c r="P25" i="9"/>
  <c r="Q25" i="9"/>
  <c r="O26" i="9"/>
  <c r="P26" i="9"/>
  <c r="Q26" i="9"/>
  <c r="O27" i="9"/>
  <c r="P27" i="9"/>
  <c r="Q27" i="9"/>
  <c r="O28" i="9"/>
  <c r="P28" i="9"/>
  <c r="Q28" i="9"/>
  <c r="O29" i="9"/>
  <c r="P29" i="9"/>
  <c r="Q29" i="9"/>
  <c r="O30" i="9"/>
  <c r="P30" i="9"/>
  <c r="Q30" i="9"/>
  <c r="O31" i="9"/>
  <c r="P31" i="9"/>
  <c r="Q31" i="9"/>
  <c r="O32" i="9"/>
  <c r="P32" i="9"/>
  <c r="Q32" i="9"/>
  <c r="O33" i="9"/>
  <c r="P33" i="9"/>
  <c r="Q33" i="9"/>
  <c r="O34" i="9"/>
  <c r="P34" i="9"/>
  <c r="Q34" i="9"/>
  <c r="O35" i="9"/>
  <c r="P35" i="9"/>
  <c r="Q35" i="9"/>
  <c r="O36" i="9"/>
  <c r="P36" i="9"/>
  <c r="Q36" i="9"/>
  <c r="O37" i="9"/>
  <c r="P37" i="9"/>
  <c r="Q37" i="9"/>
  <c r="O38" i="9"/>
  <c r="P38" i="9"/>
  <c r="Q38" i="9"/>
  <c r="O39" i="9"/>
  <c r="P39" i="9"/>
  <c r="Q39" i="9"/>
  <c r="O40" i="9"/>
  <c r="P40" i="9"/>
  <c r="Q40" i="9"/>
  <c r="O41" i="9"/>
  <c r="P41" i="9"/>
  <c r="Q41" i="9"/>
  <c r="O42" i="9"/>
  <c r="P42" i="9"/>
  <c r="Q42" i="9"/>
  <c r="O43" i="9"/>
  <c r="P43" i="9"/>
  <c r="Q43" i="9"/>
  <c r="O44" i="9"/>
  <c r="P44" i="9"/>
  <c r="Q44" i="9"/>
  <c r="O45" i="9"/>
  <c r="P45" i="9"/>
  <c r="Q45" i="9"/>
  <c r="O46" i="9"/>
  <c r="P46" i="9"/>
  <c r="Q46" i="9"/>
  <c r="O47" i="9"/>
  <c r="P47" i="9"/>
  <c r="Q47" i="9"/>
  <c r="O48" i="9"/>
  <c r="P48" i="9"/>
  <c r="Q48" i="9"/>
  <c r="O49" i="9"/>
  <c r="P49" i="9"/>
  <c r="Q49" i="9"/>
  <c r="O50" i="9"/>
  <c r="P50" i="9"/>
  <c r="Q50" i="9"/>
  <c r="O51" i="9"/>
  <c r="P51" i="9"/>
  <c r="Q51" i="9"/>
  <c r="O52" i="9"/>
  <c r="P52" i="9"/>
  <c r="Q52" i="9"/>
  <c r="O53" i="9"/>
  <c r="P53" i="9"/>
  <c r="Q53" i="9"/>
  <c r="O54" i="9"/>
  <c r="P54" i="9"/>
  <c r="Q54" i="9"/>
  <c r="O55" i="9"/>
  <c r="P55" i="9"/>
  <c r="Q55" i="9"/>
  <c r="O56" i="9"/>
  <c r="P56" i="9"/>
  <c r="Q56" i="9"/>
  <c r="O57" i="9"/>
  <c r="P57" i="9"/>
  <c r="Q57" i="9"/>
  <c r="O58" i="9"/>
  <c r="P58" i="9"/>
  <c r="Q58" i="9"/>
  <c r="O59" i="9"/>
  <c r="P59" i="9"/>
  <c r="Q59" i="9"/>
  <c r="O60" i="9"/>
  <c r="P60" i="9"/>
  <c r="Q60" i="9"/>
  <c r="O61" i="9"/>
  <c r="P61" i="9"/>
  <c r="Q61" i="9"/>
  <c r="O62" i="9"/>
  <c r="P62" i="9"/>
  <c r="Q62" i="9"/>
  <c r="O63" i="9"/>
  <c r="P63" i="9"/>
  <c r="Q63" i="9"/>
  <c r="O64" i="9"/>
  <c r="P64" i="9"/>
  <c r="Q64" i="9"/>
  <c r="O65" i="9"/>
  <c r="P65" i="9"/>
  <c r="Q65" i="9"/>
  <c r="O66" i="9"/>
  <c r="P66" i="9"/>
  <c r="Q66" i="9"/>
  <c r="O67" i="9"/>
  <c r="P67" i="9"/>
  <c r="Q67" i="9"/>
  <c r="O68" i="9"/>
  <c r="P68" i="9"/>
  <c r="Q68" i="9"/>
  <c r="O69" i="9"/>
  <c r="P69" i="9"/>
  <c r="Q69" i="9"/>
  <c r="O70" i="9"/>
  <c r="P70" i="9"/>
  <c r="Q70" i="9"/>
  <c r="O71" i="9"/>
  <c r="P71" i="9"/>
  <c r="Q71" i="9"/>
  <c r="O72" i="9"/>
  <c r="P72" i="9"/>
  <c r="Q72" i="9"/>
  <c r="O73" i="9"/>
  <c r="P73" i="9"/>
  <c r="Q73" i="9"/>
  <c r="O74" i="9"/>
  <c r="P74" i="9"/>
  <c r="Q74" i="9"/>
  <c r="O75" i="9"/>
  <c r="P75" i="9"/>
  <c r="Q75" i="9"/>
  <c r="O76" i="9"/>
  <c r="P76" i="9"/>
  <c r="Q76" i="9"/>
  <c r="O77" i="9"/>
  <c r="P77" i="9"/>
  <c r="Q77" i="9"/>
  <c r="O78" i="9"/>
  <c r="P78" i="9"/>
  <c r="Q78" i="9"/>
  <c r="O79" i="9"/>
  <c r="P79" i="9"/>
  <c r="Q79" i="9"/>
  <c r="O80" i="9"/>
  <c r="P80" i="9"/>
  <c r="Q80" i="9"/>
  <c r="O81" i="9"/>
  <c r="P81" i="9"/>
  <c r="Q81" i="9"/>
  <c r="O82" i="9"/>
  <c r="P82" i="9"/>
  <c r="Q82" i="9"/>
  <c r="O83" i="9"/>
  <c r="P83" i="9"/>
  <c r="Q83" i="9"/>
  <c r="O84" i="9"/>
  <c r="P84" i="9"/>
  <c r="Q84" i="9"/>
  <c r="O85" i="9"/>
  <c r="P85" i="9"/>
  <c r="Q85" i="9"/>
  <c r="O86" i="9"/>
  <c r="P86" i="9"/>
  <c r="Q86" i="9"/>
  <c r="O87" i="9"/>
  <c r="P87" i="9"/>
  <c r="Q87" i="9"/>
  <c r="O88" i="9"/>
  <c r="P88" i="9"/>
  <c r="Q88" i="9"/>
  <c r="O89" i="9"/>
  <c r="P89" i="9"/>
  <c r="Q89" i="9"/>
  <c r="O90" i="9"/>
  <c r="P90" i="9"/>
  <c r="Q90" i="9"/>
  <c r="O91" i="9"/>
  <c r="P91" i="9"/>
  <c r="Q91" i="9"/>
  <c r="O92" i="9"/>
  <c r="P92" i="9"/>
  <c r="Q92" i="9"/>
  <c r="O93" i="9"/>
  <c r="P93" i="9"/>
  <c r="Q93" i="9"/>
  <c r="O94" i="9"/>
  <c r="P94" i="9"/>
  <c r="Q94" i="9"/>
  <c r="O95" i="9"/>
  <c r="P95" i="9"/>
  <c r="Q95" i="9"/>
  <c r="O96" i="9"/>
  <c r="P96" i="9"/>
  <c r="Q96" i="9"/>
  <c r="O97" i="9"/>
  <c r="P97" i="9"/>
  <c r="Q97" i="9"/>
  <c r="O98" i="9"/>
  <c r="P98" i="9"/>
  <c r="Q98" i="9"/>
  <c r="O99" i="9"/>
  <c r="P99" i="9"/>
  <c r="Q99" i="9"/>
  <c r="O100" i="9"/>
  <c r="P100" i="9"/>
  <c r="Q100" i="9"/>
  <c r="O101" i="9"/>
  <c r="P101" i="9"/>
  <c r="Q101" i="9"/>
  <c r="O102" i="9"/>
  <c r="P102" i="9"/>
  <c r="Q102" i="9"/>
  <c r="O103" i="9"/>
  <c r="P103" i="9"/>
  <c r="Q103" i="9"/>
  <c r="O104" i="9"/>
  <c r="P104" i="9"/>
  <c r="Q104" i="9"/>
  <c r="O105" i="9"/>
  <c r="P105" i="9"/>
  <c r="Q105" i="9"/>
  <c r="O106" i="9"/>
  <c r="P106" i="9"/>
  <c r="Q106" i="9"/>
  <c r="O107" i="9"/>
  <c r="P107" i="9"/>
  <c r="Q107" i="9"/>
  <c r="O108" i="9"/>
  <c r="P108" i="9"/>
  <c r="Q108" i="9"/>
  <c r="O109" i="9"/>
  <c r="P109" i="9"/>
  <c r="Q109" i="9"/>
  <c r="O110" i="9"/>
  <c r="P110" i="9"/>
  <c r="Q110" i="9"/>
  <c r="O111" i="9"/>
  <c r="P111" i="9"/>
  <c r="Q111" i="9"/>
  <c r="O112" i="9"/>
  <c r="P112" i="9"/>
  <c r="Q112" i="9"/>
  <c r="O113" i="9"/>
  <c r="P113" i="9"/>
  <c r="Q113" i="9"/>
  <c r="O114" i="9"/>
  <c r="P114" i="9"/>
  <c r="Q114" i="9"/>
  <c r="O115" i="9"/>
  <c r="P115" i="9"/>
  <c r="Q115" i="9"/>
  <c r="O116" i="9"/>
  <c r="P116" i="9"/>
  <c r="Q116" i="9"/>
  <c r="O117" i="9"/>
  <c r="P117" i="9"/>
  <c r="Q117" i="9"/>
  <c r="O118" i="9"/>
  <c r="P118" i="9"/>
  <c r="Q118" i="9"/>
  <c r="O119" i="9"/>
  <c r="P119" i="9"/>
  <c r="Q119" i="9"/>
  <c r="O120" i="9"/>
  <c r="P120" i="9"/>
  <c r="Q120" i="9"/>
  <c r="O121" i="9"/>
  <c r="P121" i="9"/>
  <c r="Q121" i="9"/>
  <c r="O122" i="9"/>
  <c r="P122" i="9"/>
  <c r="Q122" i="9"/>
  <c r="O123" i="9"/>
  <c r="P123" i="9"/>
  <c r="Q123" i="9"/>
  <c r="O124" i="9"/>
  <c r="P124" i="9"/>
  <c r="Q124" i="9"/>
  <c r="O125" i="9"/>
  <c r="P125" i="9"/>
  <c r="Q125" i="9"/>
  <c r="O126" i="9"/>
  <c r="P126" i="9"/>
  <c r="Q126" i="9"/>
  <c r="O127" i="9"/>
  <c r="P127" i="9"/>
  <c r="Q127" i="9"/>
  <c r="O128" i="9"/>
  <c r="P128" i="9"/>
  <c r="Q128" i="9"/>
  <c r="O129" i="9"/>
  <c r="P129" i="9"/>
  <c r="Q129" i="9"/>
  <c r="O130" i="9"/>
  <c r="P130" i="9"/>
  <c r="Q130" i="9"/>
  <c r="O131" i="9"/>
  <c r="P131" i="9"/>
  <c r="Q131" i="9"/>
  <c r="O132" i="9"/>
  <c r="P132" i="9"/>
  <c r="Q132" i="9"/>
  <c r="O133" i="9"/>
  <c r="P133" i="9"/>
  <c r="Q133" i="9"/>
  <c r="O134" i="9"/>
  <c r="P134" i="9"/>
  <c r="Q134" i="9"/>
  <c r="O135" i="9"/>
  <c r="P135" i="9"/>
  <c r="Q135" i="9"/>
  <c r="O136" i="9"/>
  <c r="P136" i="9"/>
  <c r="Q136" i="9"/>
  <c r="O137" i="9"/>
  <c r="P137" i="9"/>
  <c r="Q137" i="9"/>
  <c r="O138" i="9"/>
  <c r="P138" i="9"/>
  <c r="Q138" i="9"/>
  <c r="O139" i="9"/>
  <c r="P139" i="9"/>
  <c r="Q139" i="9"/>
  <c r="O140" i="9"/>
  <c r="P140" i="9"/>
  <c r="Q140" i="9"/>
  <c r="O141" i="9"/>
  <c r="P141" i="9"/>
  <c r="Q141" i="9"/>
  <c r="O142" i="9"/>
  <c r="P142" i="9"/>
  <c r="Q142" i="9"/>
  <c r="O143" i="9"/>
  <c r="P143" i="9"/>
  <c r="Q143" i="9"/>
  <c r="O144" i="9"/>
  <c r="P144" i="9"/>
  <c r="Q144" i="9"/>
  <c r="O145" i="9"/>
  <c r="P145" i="9"/>
  <c r="Q145" i="9"/>
  <c r="O146" i="9"/>
  <c r="P146" i="9"/>
  <c r="Q146" i="9"/>
  <c r="O147" i="9"/>
  <c r="P147" i="9"/>
  <c r="Q147" i="9"/>
  <c r="O148" i="9"/>
  <c r="P148" i="9"/>
  <c r="Q148" i="9"/>
  <c r="O149" i="9"/>
  <c r="P149" i="9"/>
  <c r="Q149" i="9"/>
  <c r="O150" i="9"/>
  <c r="P150" i="9"/>
  <c r="Q150" i="9"/>
  <c r="O151" i="9"/>
  <c r="P151" i="9"/>
  <c r="Q151" i="9"/>
  <c r="O152" i="9"/>
  <c r="P152" i="9"/>
  <c r="Q152" i="9"/>
  <c r="O153" i="9"/>
  <c r="P153" i="9"/>
  <c r="Q153" i="9"/>
  <c r="O154" i="9"/>
  <c r="P154" i="9"/>
  <c r="Q154" i="9"/>
  <c r="O155" i="9"/>
  <c r="P155" i="9"/>
  <c r="Q155" i="9"/>
  <c r="O156" i="9"/>
  <c r="P156" i="9"/>
  <c r="Q156" i="9"/>
  <c r="O157" i="9"/>
  <c r="P157" i="9"/>
  <c r="Q157" i="9"/>
  <c r="O158" i="9"/>
  <c r="P158" i="9"/>
  <c r="Q158" i="9"/>
  <c r="O159" i="9"/>
  <c r="P159" i="9"/>
  <c r="Q159" i="9"/>
  <c r="O160" i="9"/>
  <c r="P160" i="9"/>
  <c r="Q160" i="9"/>
  <c r="O161" i="9"/>
  <c r="P161" i="9"/>
  <c r="Q161" i="9"/>
  <c r="O162" i="9"/>
  <c r="P162" i="9"/>
  <c r="Q162" i="9"/>
  <c r="O163" i="9"/>
  <c r="P163" i="9"/>
  <c r="Q163" i="9"/>
  <c r="O164" i="9"/>
  <c r="P164" i="9"/>
  <c r="Q164" i="9"/>
  <c r="O165" i="9"/>
  <c r="P165" i="9"/>
  <c r="Q165" i="9"/>
  <c r="O166" i="9"/>
  <c r="P166" i="9"/>
  <c r="Q166" i="9"/>
  <c r="O167" i="9"/>
  <c r="P167" i="9"/>
  <c r="Q167" i="9"/>
  <c r="O168" i="9"/>
  <c r="P168" i="9"/>
  <c r="Q168" i="9"/>
  <c r="O169" i="9"/>
  <c r="P169" i="9"/>
  <c r="Q169" i="9"/>
  <c r="O170" i="9"/>
  <c r="P170" i="9"/>
  <c r="Q170" i="9"/>
  <c r="O171" i="9"/>
  <c r="P171" i="9"/>
  <c r="Q171" i="9"/>
  <c r="O172" i="9"/>
  <c r="P172" i="9"/>
  <c r="Q172" i="9"/>
  <c r="O173" i="9"/>
  <c r="P173" i="9"/>
  <c r="Q173" i="9"/>
  <c r="O174" i="9"/>
  <c r="P174" i="9"/>
  <c r="Q174" i="9"/>
  <c r="O175" i="9"/>
  <c r="P175" i="9"/>
  <c r="Q175" i="9"/>
  <c r="O176" i="9"/>
  <c r="P176" i="9"/>
  <c r="Q176" i="9"/>
  <c r="O177" i="9"/>
  <c r="P177" i="9"/>
  <c r="Q177" i="9"/>
  <c r="O178" i="9"/>
  <c r="P178" i="9"/>
  <c r="Q178" i="9"/>
  <c r="O179" i="9"/>
  <c r="P179" i="9"/>
  <c r="Q179" i="9"/>
  <c r="O180" i="9"/>
  <c r="P180" i="9"/>
  <c r="Q180" i="9"/>
  <c r="O181" i="9"/>
  <c r="P181" i="9"/>
  <c r="Q181" i="9"/>
  <c r="O182" i="9"/>
  <c r="P182" i="9"/>
  <c r="Q182" i="9"/>
  <c r="O183" i="9"/>
  <c r="P183" i="9"/>
  <c r="Q183" i="9"/>
  <c r="O184" i="9"/>
  <c r="P184" i="9"/>
  <c r="Q184" i="9"/>
  <c r="O185" i="9"/>
  <c r="P185" i="9"/>
  <c r="Q185" i="9"/>
  <c r="O186" i="9"/>
  <c r="P186" i="9"/>
  <c r="Q186" i="9"/>
  <c r="O187" i="9"/>
  <c r="P187" i="9"/>
  <c r="Q187" i="9"/>
  <c r="O188" i="9"/>
  <c r="P188" i="9"/>
  <c r="Q188" i="9"/>
  <c r="O189" i="9"/>
  <c r="P189" i="9"/>
  <c r="Q189" i="9"/>
  <c r="O190" i="9"/>
  <c r="P190" i="9"/>
  <c r="Q190" i="9"/>
  <c r="O191" i="9"/>
  <c r="P191" i="9"/>
  <c r="Q191" i="9"/>
  <c r="O192" i="9"/>
  <c r="P192" i="9"/>
  <c r="Q192" i="9"/>
  <c r="O193" i="9"/>
  <c r="P193" i="9"/>
  <c r="Q193" i="9"/>
  <c r="O194" i="9"/>
  <c r="P194" i="9"/>
  <c r="Q194" i="9"/>
  <c r="O195" i="9"/>
  <c r="P195" i="9"/>
  <c r="Q195" i="9"/>
  <c r="O196" i="9"/>
  <c r="P196" i="9"/>
  <c r="Q196" i="9"/>
  <c r="O197" i="9"/>
  <c r="P197" i="9"/>
  <c r="Q197" i="9"/>
  <c r="O198" i="9"/>
  <c r="P198" i="9"/>
  <c r="Q198" i="9"/>
  <c r="O199" i="9"/>
  <c r="P199" i="9"/>
  <c r="Q199" i="9"/>
  <c r="O200" i="9"/>
  <c r="P200" i="9"/>
  <c r="Q200" i="9"/>
  <c r="O201" i="9"/>
  <c r="P201" i="9"/>
  <c r="Q201" i="9"/>
  <c r="O202" i="9"/>
  <c r="P202" i="9"/>
  <c r="Q202" i="9"/>
  <c r="O203" i="9"/>
  <c r="P203" i="9"/>
  <c r="Q203" i="9"/>
  <c r="O204" i="9"/>
  <c r="P204" i="9"/>
  <c r="Q204" i="9"/>
  <c r="O205" i="9"/>
  <c r="P205" i="9"/>
  <c r="Q205" i="9"/>
  <c r="O206" i="9"/>
  <c r="P206" i="9"/>
  <c r="Q206" i="9"/>
  <c r="O207" i="9"/>
  <c r="P207" i="9"/>
  <c r="Q207" i="9"/>
  <c r="O208" i="9"/>
  <c r="P208" i="9"/>
  <c r="Q208" i="9"/>
  <c r="O209" i="9"/>
  <c r="P209" i="9"/>
  <c r="Q209" i="9"/>
  <c r="P4" i="9"/>
  <c r="O4" i="9"/>
  <c r="I275" i="7"/>
  <c r="H275" i="7"/>
  <c r="G275" i="7"/>
  <c r="B235" i="8"/>
  <c r="C235" i="8"/>
  <c r="E235" i="8"/>
  <c r="F235" i="8"/>
  <c r="H235" i="8"/>
  <c r="I235" i="8"/>
  <c r="G235" i="8"/>
  <c r="D235" i="8"/>
  <c r="J235" i="8"/>
  <c r="K235" i="8"/>
  <c r="Q235" i="8"/>
  <c r="P235" i="8"/>
  <c r="O5" i="8"/>
  <c r="P5" i="8"/>
  <c r="Q5" i="8"/>
  <c r="O6" i="8"/>
  <c r="P6" i="8"/>
  <c r="Q6" i="8"/>
  <c r="O7" i="8"/>
  <c r="P7" i="8"/>
  <c r="Q7" i="8"/>
  <c r="O8" i="8"/>
  <c r="P8" i="8"/>
  <c r="Q8" i="8"/>
  <c r="O9" i="8"/>
  <c r="P9" i="8"/>
  <c r="Q9" i="8"/>
  <c r="O10" i="8"/>
  <c r="P10" i="8"/>
  <c r="Q10" i="8"/>
  <c r="O11" i="8"/>
  <c r="P11" i="8"/>
  <c r="Q11" i="8"/>
  <c r="O12" i="8"/>
  <c r="P12" i="8"/>
  <c r="Q12" i="8"/>
  <c r="O13" i="8"/>
  <c r="P13" i="8"/>
  <c r="Q13" i="8"/>
  <c r="O14" i="8"/>
  <c r="P14" i="8"/>
  <c r="Q14" i="8"/>
  <c r="O15" i="8"/>
  <c r="P15" i="8"/>
  <c r="Q15" i="8"/>
  <c r="O16" i="8"/>
  <c r="P16" i="8"/>
  <c r="Q16" i="8"/>
  <c r="O17" i="8"/>
  <c r="P17" i="8"/>
  <c r="Q17" i="8"/>
  <c r="O18" i="8"/>
  <c r="P18" i="8"/>
  <c r="Q18" i="8"/>
  <c r="O19" i="8"/>
  <c r="P19" i="8"/>
  <c r="Q19" i="8"/>
  <c r="O20" i="8"/>
  <c r="P20" i="8"/>
  <c r="Q20" i="8"/>
  <c r="O21" i="8"/>
  <c r="P21" i="8"/>
  <c r="Q21" i="8"/>
  <c r="O22" i="8"/>
  <c r="P22" i="8"/>
  <c r="Q22" i="8"/>
  <c r="O23" i="8"/>
  <c r="P23" i="8"/>
  <c r="Q23" i="8"/>
  <c r="O24" i="8"/>
  <c r="P24" i="8"/>
  <c r="Q24" i="8"/>
  <c r="O25" i="8"/>
  <c r="P25" i="8"/>
  <c r="Q25" i="8"/>
  <c r="O26" i="8"/>
  <c r="P26" i="8"/>
  <c r="Q26" i="8"/>
  <c r="O27" i="8"/>
  <c r="P27" i="8"/>
  <c r="Q27" i="8"/>
  <c r="O28" i="8"/>
  <c r="P28" i="8"/>
  <c r="Q28" i="8"/>
  <c r="O29" i="8"/>
  <c r="P29" i="8"/>
  <c r="Q29" i="8"/>
  <c r="O30" i="8"/>
  <c r="P30" i="8"/>
  <c r="Q30" i="8"/>
  <c r="O31" i="8"/>
  <c r="P31" i="8"/>
  <c r="Q31" i="8"/>
  <c r="O32" i="8"/>
  <c r="P32" i="8"/>
  <c r="Q32" i="8"/>
  <c r="O33" i="8"/>
  <c r="P33" i="8"/>
  <c r="Q33" i="8"/>
  <c r="O34" i="8"/>
  <c r="P34" i="8"/>
  <c r="Q34" i="8"/>
  <c r="O35" i="8"/>
  <c r="P35" i="8"/>
  <c r="Q35" i="8"/>
  <c r="O36" i="8"/>
  <c r="P36" i="8"/>
  <c r="Q36" i="8"/>
  <c r="O37" i="8"/>
  <c r="P37" i="8"/>
  <c r="Q37" i="8"/>
  <c r="O38" i="8"/>
  <c r="P38" i="8"/>
  <c r="Q38" i="8"/>
  <c r="O39" i="8"/>
  <c r="P39" i="8"/>
  <c r="Q39" i="8"/>
  <c r="O40" i="8"/>
  <c r="P40" i="8"/>
  <c r="Q40" i="8"/>
  <c r="O41" i="8"/>
  <c r="P41" i="8"/>
  <c r="Q41" i="8"/>
  <c r="O42" i="8"/>
  <c r="P42" i="8"/>
  <c r="Q42" i="8"/>
  <c r="O43" i="8"/>
  <c r="P43" i="8"/>
  <c r="Q43" i="8"/>
  <c r="O44" i="8"/>
  <c r="P44" i="8"/>
  <c r="Q44" i="8"/>
  <c r="O45" i="8"/>
  <c r="P45" i="8"/>
  <c r="Q45" i="8"/>
  <c r="O46" i="8"/>
  <c r="P46" i="8"/>
  <c r="Q46" i="8"/>
  <c r="O47" i="8"/>
  <c r="P47" i="8"/>
  <c r="Q47" i="8"/>
  <c r="O48" i="8"/>
  <c r="P48" i="8"/>
  <c r="Q48" i="8"/>
  <c r="O49" i="8"/>
  <c r="P49" i="8"/>
  <c r="Q49" i="8"/>
  <c r="O50" i="8"/>
  <c r="P50" i="8"/>
  <c r="Q50" i="8"/>
  <c r="O51" i="8"/>
  <c r="P51" i="8"/>
  <c r="Q51" i="8"/>
  <c r="O52" i="8"/>
  <c r="P52" i="8"/>
  <c r="Q52" i="8"/>
  <c r="O53" i="8"/>
  <c r="P53" i="8"/>
  <c r="Q53" i="8"/>
  <c r="O54" i="8"/>
  <c r="P54" i="8"/>
  <c r="Q54" i="8"/>
  <c r="O55" i="8"/>
  <c r="P55" i="8"/>
  <c r="Q55" i="8"/>
  <c r="O56" i="8"/>
  <c r="P56" i="8"/>
  <c r="Q56" i="8"/>
  <c r="O57" i="8"/>
  <c r="P57" i="8"/>
  <c r="Q57" i="8"/>
  <c r="O58" i="8"/>
  <c r="P58" i="8"/>
  <c r="Q58" i="8"/>
  <c r="O59" i="8"/>
  <c r="P59" i="8"/>
  <c r="Q59" i="8"/>
  <c r="O60" i="8"/>
  <c r="P60" i="8"/>
  <c r="Q60" i="8"/>
  <c r="O61" i="8"/>
  <c r="P61" i="8"/>
  <c r="Q61" i="8"/>
  <c r="O62" i="8"/>
  <c r="P62" i="8"/>
  <c r="Q62" i="8"/>
  <c r="O63" i="8"/>
  <c r="P63" i="8"/>
  <c r="Q63" i="8"/>
  <c r="O64" i="8"/>
  <c r="P64" i="8"/>
  <c r="Q64" i="8"/>
  <c r="O65" i="8"/>
  <c r="P65" i="8"/>
  <c r="Q65" i="8"/>
  <c r="O66" i="8"/>
  <c r="P66" i="8"/>
  <c r="Q66" i="8"/>
  <c r="O67" i="8"/>
  <c r="P67" i="8"/>
  <c r="Q67" i="8"/>
  <c r="O68" i="8"/>
  <c r="P68" i="8"/>
  <c r="Q68" i="8"/>
  <c r="O69" i="8"/>
  <c r="P69" i="8"/>
  <c r="Q69" i="8"/>
  <c r="O70" i="8"/>
  <c r="P70" i="8"/>
  <c r="Q70" i="8"/>
  <c r="O71" i="8"/>
  <c r="P71" i="8"/>
  <c r="Q71" i="8"/>
  <c r="O72" i="8"/>
  <c r="P72" i="8"/>
  <c r="Q72" i="8"/>
  <c r="O73" i="8"/>
  <c r="P73" i="8"/>
  <c r="Q73" i="8"/>
  <c r="O74" i="8"/>
  <c r="P74" i="8"/>
  <c r="Q74" i="8"/>
  <c r="O75" i="8"/>
  <c r="P75" i="8"/>
  <c r="Q75" i="8"/>
  <c r="O76" i="8"/>
  <c r="P76" i="8"/>
  <c r="Q76" i="8"/>
  <c r="O77" i="8"/>
  <c r="P77" i="8"/>
  <c r="Q77" i="8"/>
  <c r="O78" i="8"/>
  <c r="P78" i="8"/>
  <c r="Q78" i="8"/>
  <c r="O79" i="8"/>
  <c r="P79" i="8"/>
  <c r="Q79" i="8"/>
  <c r="O80" i="8"/>
  <c r="P80" i="8"/>
  <c r="Q80" i="8"/>
  <c r="O81" i="8"/>
  <c r="P81" i="8"/>
  <c r="Q81" i="8"/>
  <c r="O82" i="8"/>
  <c r="P82" i="8"/>
  <c r="Q82" i="8"/>
  <c r="O83" i="8"/>
  <c r="P83" i="8"/>
  <c r="Q83" i="8"/>
  <c r="O84" i="8"/>
  <c r="P84" i="8"/>
  <c r="Q84" i="8"/>
  <c r="O85" i="8"/>
  <c r="P85" i="8"/>
  <c r="Q85" i="8"/>
  <c r="O86" i="8"/>
  <c r="P86" i="8"/>
  <c r="Q86" i="8"/>
  <c r="O87" i="8"/>
  <c r="P87" i="8"/>
  <c r="Q87" i="8"/>
  <c r="O88" i="8"/>
  <c r="P88" i="8"/>
  <c r="Q88" i="8"/>
  <c r="O89" i="8"/>
  <c r="P89" i="8"/>
  <c r="Q89" i="8"/>
  <c r="O90" i="8"/>
  <c r="P90" i="8"/>
  <c r="Q90" i="8"/>
  <c r="O91" i="8"/>
  <c r="P91" i="8"/>
  <c r="Q91" i="8"/>
  <c r="O92" i="8"/>
  <c r="P92" i="8"/>
  <c r="Q92" i="8"/>
  <c r="O93" i="8"/>
  <c r="P93" i="8"/>
  <c r="Q93" i="8"/>
  <c r="O94" i="8"/>
  <c r="P94" i="8"/>
  <c r="Q94" i="8"/>
  <c r="O95" i="8"/>
  <c r="P95" i="8"/>
  <c r="Q95" i="8"/>
  <c r="O96" i="8"/>
  <c r="P96" i="8"/>
  <c r="Q96" i="8"/>
  <c r="O97" i="8"/>
  <c r="P97" i="8"/>
  <c r="Q97" i="8"/>
  <c r="O98" i="8"/>
  <c r="P98" i="8"/>
  <c r="Q98" i="8"/>
  <c r="O99" i="8"/>
  <c r="P99" i="8"/>
  <c r="Q99" i="8"/>
  <c r="O100" i="8"/>
  <c r="P100" i="8"/>
  <c r="Q100" i="8"/>
  <c r="O101" i="8"/>
  <c r="P101" i="8"/>
  <c r="Q101" i="8"/>
  <c r="O102" i="8"/>
  <c r="P102" i="8"/>
  <c r="Q102" i="8"/>
  <c r="O103" i="8"/>
  <c r="P103" i="8"/>
  <c r="Q103" i="8"/>
  <c r="O104" i="8"/>
  <c r="P104" i="8"/>
  <c r="Q104" i="8"/>
  <c r="O105" i="8"/>
  <c r="P105" i="8"/>
  <c r="Q105" i="8"/>
  <c r="O106" i="8"/>
  <c r="P106" i="8"/>
  <c r="Q106" i="8"/>
  <c r="O107" i="8"/>
  <c r="P107" i="8"/>
  <c r="Q107" i="8"/>
  <c r="O108" i="8"/>
  <c r="P108" i="8"/>
  <c r="Q108" i="8"/>
  <c r="O109" i="8"/>
  <c r="P109" i="8"/>
  <c r="Q109" i="8"/>
  <c r="O110" i="8"/>
  <c r="P110" i="8"/>
  <c r="Q110" i="8"/>
  <c r="O111" i="8"/>
  <c r="P111" i="8"/>
  <c r="Q111" i="8"/>
  <c r="O112" i="8"/>
  <c r="P112" i="8"/>
  <c r="Q112" i="8"/>
  <c r="O113" i="8"/>
  <c r="P113" i="8"/>
  <c r="Q113" i="8"/>
  <c r="O114" i="8"/>
  <c r="P114" i="8"/>
  <c r="Q114" i="8"/>
  <c r="O115" i="8"/>
  <c r="P115" i="8"/>
  <c r="Q115" i="8"/>
  <c r="O116" i="8"/>
  <c r="P116" i="8"/>
  <c r="Q116" i="8"/>
  <c r="O117" i="8"/>
  <c r="P117" i="8"/>
  <c r="Q117" i="8"/>
  <c r="O118" i="8"/>
  <c r="P118" i="8"/>
  <c r="Q118" i="8"/>
  <c r="O119" i="8"/>
  <c r="P119" i="8"/>
  <c r="Q119" i="8"/>
  <c r="O120" i="8"/>
  <c r="P120" i="8"/>
  <c r="Q120" i="8"/>
  <c r="O121" i="8"/>
  <c r="P121" i="8"/>
  <c r="Q121" i="8"/>
  <c r="O122" i="8"/>
  <c r="P122" i="8"/>
  <c r="Q122" i="8"/>
  <c r="O123" i="8"/>
  <c r="P123" i="8"/>
  <c r="Q123" i="8"/>
  <c r="O124" i="8"/>
  <c r="P124" i="8"/>
  <c r="Q124" i="8"/>
  <c r="O125" i="8"/>
  <c r="P125" i="8"/>
  <c r="Q125" i="8"/>
  <c r="O126" i="8"/>
  <c r="P126" i="8"/>
  <c r="Q126" i="8"/>
  <c r="O127" i="8"/>
  <c r="P127" i="8"/>
  <c r="Q127" i="8"/>
  <c r="O128" i="8"/>
  <c r="P128" i="8"/>
  <c r="Q128" i="8"/>
  <c r="O129" i="8"/>
  <c r="P129" i="8"/>
  <c r="Q129" i="8"/>
  <c r="O130" i="8"/>
  <c r="P130" i="8"/>
  <c r="Q130" i="8"/>
  <c r="O131" i="8"/>
  <c r="P131" i="8"/>
  <c r="Q131" i="8"/>
  <c r="O132" i="8"/>
  <c r="P132" i="8"/>
  <c r="Q132" i="8"/>
  <c r="O133" i="8"/>
  <c r="P133" i="8"/>
  <c r="Q133" i="8"/>
  <c r="O134" i="8"/>
  <c r="P134" i="8"/>
  <c r="Q134" i="8"/>
  <c r="O135" i="8"/>
  <c r="P135" i="8"/>
  <c r="Q135" i="8"/>
  <c r="O136" i="8"/>
  <c r="P136" i="8"/>
  <c r="Q136" i="8"/>
  <c r="O137" i="8"/>
  <c r="P137" i="8"/>
  <c r="Q137" i="8"/>
  <c r="O138" i="8"/>
  <c r="P138" i="8"/>
  <c r="Q138" i="8"/>
  <c r="O139" i="8"/>
  <c r="P139" i="8"/>
  <c r="Q139" i="8"/>
  <c r="O140" i="8"/>
  <c r="P140" i="8"/>
  <c r="Q140" i="8"/>
  <c r="O141" i="8"/>
  <c r="P141" i="8"/>
  <c r="Q141" i="8"/>
  <c r="O142" i="8"/>
  <c r="P142" i="8"/>
  <c r="Q142" i="8"/>
  <c r="O143" i="8"/>
  <c r="P143" i="8"/>
  <c r="Q143" i="8"/>
  <c r="O144" i="8"/>
  <c r="P144" i="8"/>
  <c r="Q144" i="8"/>
  <c r="O145" i="8"/>
  <c r="P145" i="8"/>
  <c r="Q145" i="8"/>
  <c r="O146" i="8"/>
  <c r="P146" i="8"/>
  <c r="Q146" i="8"/>
  <c r="O147" i="8"/>
  <c r="P147" i="8"/>
  <c r="Q147" i="8"/>
  <c r="O148" i="8"/>
  <c r="P148" i="8"/>
  <c r="Q148" i="8"/>
  <c r="O149" i="8"/>
  <c r="P149" i="8"/>
  <c r="Q149" i="8"/>
  <c r="O150" i="8"/>
  <c r="P150" i="8"/>
  <c r="Q150" i="8"/>
  <c r="O151" i="8"/>
  <c r="P151" i="8"/>
  <c r="Q151" i="8"/>
  <c r="O152" i="8"/>
  <c r="P152" i="8"/>
  <c r="Q152" i="8"/>
  <c r="O153" i="8"/>
  <c r="P153" i="8"/>
  <c r="Q153" i="8"/>
  <c r="O154" i="8"/>
  <c r="P154" i="8"/>
  <c r="Q154" i="8"/>
  <c r="O155" i="8"/>
  <c r="P155" i="8"/>
  <c r="Q155" i="8"/>
  <c r="O156" i="8"/>
  <c r="P156" i="8"/>
  <c r="Q156" i="8"/>
  <c r="O157" i="8"/>
  <c r="P157" i="8"/>
  <c r="Q157" i="8"/>
  <c r="O158" i="8"/>
  <c r="P158" i="8"/>
  <c r="Q158" i="8"/>
  <c r="O159" i="8"/>
  <c r="P159" i="8"/>
  <c r="Q159" i="8"/>
  <c r="O160" i="8"/>
  <c r="P160" i="8"/>
  <c r="Q160" i="8"/>
  <c r="O161" i="8"/>
  <c r="P161" i="8"/>
  <c r="Q161" i="8"/>
  <c r="O162" i="8"/>
  <c r="P162" i="8"/>
  <c r="Q162" i="8"/>
  <c r="O163" i="8"/>
  <c r="P163" i="8"/>
  <c r="Q163" i="8"/>
  <c r="O164" i="8"/>
  <c r="P164" i="8"/>
  <c r="Q164" i="8"/>
  <c r="O165" i="8"/>
  <c r="P165" i="8"/>
  <c r="Q165" i="8"/>
  <c r="O166" i="8"/>
  <c r="P166" i="8"/>
  <c r="Q166" i="8"/>
  <c r="O167" i="8"/>
  <c r="P167" i="8"/>
  <c r="Q167" i="8"/>
  <c r="O168" i="8"/>
  <c r="P168" i="8"/>
  <c r="Q168" i="8"/>
  <c r="O169" i="8"/>
  <c r="P169" i="8"/>
  <c r="Q169" i="8"/>
  <c r="O170" i="8"/>
  <c r="P170" i="8"/>
  <c r="Q170" i="8"/>
  <c r="O171" i="8"/>
  <c r="P171" i="8"/>
  <c r="Q171" i="8"/>
  <c r="O172" i="8"/>
  <c r="P172" i="8"/>
  <c r="Q172" i="8"/>
  <c r="O173" i="8"/>
  <c r="P173" i="8"/>
  <c r="Q173" i="8"/>
  <c r="O174" i="8"/>
  <c r="P174" i="8"/>
  <c r="Q174" i="8"/>
  <c r="O175" i="8"/>
  <c r="P175" i="8"/>
  <c r="Q175" i="8"/>
  <c r="O176" i="8"/>
  <c r="P176" i="8"/>
  <c r="Q176" i="8"/>
  <c r="O177" i="8"/>
  <c r="P177" i="8"/>
  <c r="Q177" i="8"/>
  <c r="O178" i="8"/>
  <c r="P178" i="8"/>
  <c r="Q178" i="8"/>
  <c r="O179" i="8"/>
  <c r="P179" i="8"/>
  <c r="Q179" i="8"/>
  <c r="O180" i="8"/>
  <c r="P180" i="8"/>
  <c r="Q180" i="8"/>
  <c r="O181" i="8"/>
  <c r="P181" i="8"/>
  <c r="Q181" i="8"/>
  <c r="O182" i="8"/>
  <c r="P182" i="8"/>
  <c r="Q182" i="8"/>
  <c r="O183" i="8"/>
  <c r="P183" i="8"/>
  <c r="Q183" i="8"/>
  <c r="O184" i="8"/>
  <c r="P184" i="8"/>
  <c r="Q184" i="8"/>
  <c r="O185" i="8"/>
  <c r="P185" i="8"/>
  <c r="Q185" i="8"/>
  <c r="O186" i="8"/>
  <c r="P186" i="8"/>
  <c r="Q186" i="8"/>
  <c r="O187" i="8"/>
  <c r="P187" i="8"/>
  <c r="Q187" i="8"/>
  <c r="O188" i="8"/>
  <c r="P188" i="8"/>
  <c r="Q188" i="8"/>
  <c r="O189" i="8"/>
  <c r="P189" i="8"/>
  <c r="Q189" i="8"/>
  <c r="O190" i="8"/>
  <c r="P190" i="8"/>
  <c r="Q190" i="8"/>
  <c r="O191" i="8"/>
  <c r="P191" i="8"/>
  <c r="Q191" i="8"/>
  <c r="O192" i="8"/>
  <c r="P192" i="8"/>
  <c r="Q192" i="8"/>
  <c r="O193" i="8"/>
  <c r="P193" i="8"/>
  <c r="Q193" i="8"/>
  <c r="O194" i="8"/>
  <c r="P194" i="8"/>
  <c r="Q194" i="8"/>
  <c r="O195" i="8"/>
  <c r="P195" i="8"/>
  <c r="Q195" i="8"/>
  <c r="O196" i="8"/>
  <c r="P196" i="8"/>
  <c r="Q196" i="8"/>
  <c r="O197" i="8"/>
  <c r="P197" i="8"/>
  <c r="Q197" i="8"/>
  <c r="O198" i="8"/>
  <c r="P198" i="8"/>
  <c r="Q198" i="8"/>
  <c r="O199" i="8"/>
  <c r="P199" i="8"/>
  <c r="Q199" i="8"/>
  <c r="O200" i="8"/>
  <c r="P200" i="8"/>
  <c r="Q200" i="8"/>
  <c r="O201" i="8"/>
  <c r="P201" i="8"/>
  <c r="Q201" i="8"/>
  <c r="O202" i="8"/>
  <c r="P202" i="8"/>
  <c r="Q202" i="8"/>
  <c r="O203" i="8"/>
  <c r="P203" i="8"/>
  <c r="Q203" i="8"/>
  <c r="O204" i="8"/>
  <c r="P204" i="8"/>
  <c r="Q204" i="8"/>
  <c r="O205" i="8"/>
  <c r="P205" i="8"/>
  <c r="Q205" i="8"/>
  <c r="O206" i="8"/>
  <c r="P206" i="8"/>
  <c r="Q206" i="8"/>
  <c r="O207" i="8"/>
  <c r="P207" i="8"/>
  <c r="Q207" i="8"/>
  <c r="O208" i="8"/>
  <c r="P208" i="8"/>
  <c r="Q208" i="8"/>
  <c r="O209" i="8"/>
  <c r="P209" i="8"/>
  <c r="Q209" i="8"/>
  <c r="O210" i="8"/>
  <c r="P210" i="8"/>
  <c r="Q210" i="8"/>
  <c r="O211" i="8"/>
  <c r="P211" i="8"/>
  <c r="Q211" i="8"/>
  <c r="O212" i="8"/>
  <c r="P212" i="8"/>
  <c r="Q212" i="8"/>
  <c r="O213" i="8"/>
  <c r="P213" i="8"/>
  <c r="Q213" i="8"/>
  <c r="O214" i="8"/>
  <c r="P214" i="8"/>
  <c r="Q214" i="8"/>
  <c r="O215" i="8"/>
  <c r="P215" i="8"/>
  <c r="Q215" i="8"/>
  <c r="O216" i="8"/>
  <c r="P216" i="8"/>
  <c r="Q216" i="8"/>
  <c r="O217" i="8"/>
  <c r="P217" i="8"/>
  <c r="Q217" i="8"/>
  <c r="O218" i="8"/>
  <c r="P218" i="8"/>
  <c r="Q218" i="8"/>
  <c r="O219" i="8"/>
  <c r="P219" i="8"/>
  <c r="Q219" i="8"/>
  <c r="O220" i="8"/>
  <c r="P220" i="8"/>
  <c r="Q220" i="8"/>
  <c r="O221" i="8"/>
  <c r="P221" i="8"/>
  <c r="Q221" i="8"/>
  <c r="O222" i="8"/>
  <c r="P222" i="8"/>
  <c r="Q222" i="8"/>
  <c r="O223" i="8"/>
  <c r="P223" i="8"/>
  <c r="Q223" i="8"/>
  <c r="O224" i="8"/>
  <c r="P224" i="8"/>
  <c r="Q224" i="8"/>
  <c r="O225" i="8"/>
  <c r="P225" i="8"/>
  <c r="Q225" i="8"/>
  <c r="O226" i="8"/>
  <c r="P226" i="8"/>
  <c r="Q226" i="8"/>
  <c r="O227" i="8"/>
  <c r="P227" i="8"/>
  <c r="Q227" i="8"/>
  <c r="O228" i="8"/>
  <c r="P228" i="8"/>
  <c r="Q228" i="8"/>
  <c r="O229" i="8"/>
  <c r="P229" i="8"/>
  <c r="Q229" i="8"/>
  <c r="O230" i="8"/>
  <c r="P230" i="8"/>
  <c r="Q230" i="8"/>
  <c r="O231" i="8"/>
  <c r="P231" i="8"/>
  <c r="Q231" i="8"/>
  <c r="O232" i="8"/>
  <c r="P232" i="8"/>
  <c r="Q232" i="8"/>
  <c r="O233" i="8"/>
  <c r="P233" i="8"/>
  <c r="Q233" i="8"/>
  <c r="O234" i="8"/>
  <c r="P234" i="8"/>
  <c r="Q234" i="8"/>
  <c r="O4" i="8"/>
  <c r="P4" i="8"/>
  <c r="P275" i="7"/>
  <c r="C275" i="7"/>
  <c r="D275" i="7"/>
  <c r="E275" i="7"/>
  <c r="F275" i="7"/>
  <c r="J275" i="7"/>
  <c r="K275" i="7"/>
  <c r="B275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P231" i="7"/>
  <c r="P232" i="7"/>
  <c r="P233" i="7"/>
  <c r="P234" i="7"/>
  <c r="P235" i="7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V4" i="1" a="1"/>
  <c r="V5" i="1" a="1"/>
  <c r="V6" i="1" a="1"/>
  <c r="V7" i="1" a="1"/>
  <c r="V8" i="1" a="1"/>
  <c r="V9" i="1" a="1"/>
  <c r="V10" i="1" a="1"/>
  <c r="V11" i="1" a="1"/>
  <c r="V12" i="1" a="1"/>
  <c r="V13" i="1" a="1"/>
  <c r="V14" i="1" a="1"/>
  <c r="V15" i="1" a="1"/>
  <c r="V16" i="1" a="1"/>
  <c r="V17" i="1" a="1"/>
  <c r="V18" i="1" a="1"/>
  <c r="V19" i="1" a="1"/>
  <c r="V20" i="1" a="1"/>
  <c r="V21" i="1" a="1"/>
  <c r="V22" i="1" a="1"/>
  <c r="V23" i="1" a="1"/>
  <c r="V24" i="1" a="1"/>
  <c r="V25" i="1" a="1"/>
  <c r="V26" i="1" a="1"/>
  <c r="V27" i="1" a="1"/>
  <c r="V28" i="1" a="1"/>
  <c r="V29" i="1" a="1"/>
  <c r="AD29" i="1" s="1"/>
  <c r="V30" i="1" a="1"/>
  <c r="AD30" i="1" s="1"/>
  <c r="V31" i="1" a="1"/>
  <c r="AD31" i="1" s="1"/>
  <c r="AD8" i="1"/>
  <c r="AC8" i="1" s="1"/>
  <c r="AD5" i="1"/>
  <c r="AD9" i="1"/>
  <c r="AC9" i="1" s="1"/>
  <c r="AD27" i="1"/>
  <c r="AD25" i="1"/>
  <c r="AD28" i="1"/>
  <c r="AD12" i="1"/>
  <c r="AC12" i="1" s="1"/>
  <c r="AD10" i="1"/>
  <c r="AC10" i="1" s="1"/>
  <c r="AD20" i="1"/>
  <c r="AD21" i="1"/>
  <c r="AD26" i="1"/>
  <c r="AD19" i="1"/>
  <c r="AD14" i="1"/>
  <c r="AD23" i="1"/>
  <c r="AD22" i="1"/>
  <c r="AD15" i="1"/>
  <c r="AD17" i="1"/>
  <c r="AC17" i="1" s="1"/>
  <c r="AD24" i="1"/>
  <c r="AD18" i="1"/>
  <c r="AC18" i="1" s="1"/>
  <c r="AD11" i="1"/>
  <c r="AC11" i="1" s="1"/>
  <c r="AD13" i="1"/>
  <c r="AC13" i="1" s="1"/>
  <c r="AD16" i="1"/>
  <c r="AC16" i="1" s="1"/>
  <c r="AD7" i="1"/>
  <c r="AD6" i="1"/>
  <c r="AV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4" i="1"/>
  <c r="AJ23" i="1"/>
  <c r="AJ29" i="1"/>
  <c r="AJ31" i="1"/>
  <c r="BM5" i="1"/>
  <c r="BN5" i="1"/>
  <c r="BO5" i="1"/>
  <c r="BM6" i="1"/>
  <c r="BN6" i="1"/>
  <c r="BO6" i="1"/>
  <c r="BM7" i="1"/>
  <c r="BN7" i="1"/>
  <c r="BO7" i="1"/>
  <c r="BM8" i="1"/>
  <c r="BN8" i="1"/>
  <c r="BO8" i="1"/>
  <c r="BM9" i="1"/>
  <c r="BN9" i="1"/>
  <c r="BO9" i="1"/>
  <c r="BM10" i="1"/>
  <c r="BN10" i="1"/>
  <c r="BO10" i="1"/>
  <c r="BM11" i="1"/>
  <c r="BN11" i="1"/>
  <c r="BO11" i="1"/>
  <c r="BM12" i="1"/>
  <c r="BN12" i="1"/>
  <c r="BO12" i="1"/>
  <c r="BM13" i="1"/>
  <c r="BN13" i="1"/>
  <c r="BO13" i="1"/>
  <c r="BM14" i="1"/>
  <c r="BN14" i="1"/>
  <c r="BO14" i="1"/>
  <c r="BM15" i="1"/>
  <c r="BN15" i="1"/>
  <c r="BO15" i="1"/>
  <c r="BM16" i="1"/>
  <c r="BN16" i="1"/>
  <c r="BO16" i="1"/>
  <c r="BM17" i="1"/>
  <c r="BN17" i="1"/>
  <c r="BO17" i="1"/>
  <c r="BM18" i="1"/>
  <c r="BN18" i="1"/>
  <c r="BO18" i="1"/>
  <c r="BM19" i="1"/>
  <c r="BN19" i="1"/>
  <c r="BO19" i="1"/>
  <c r="BM20" i="1"/>
  <c r="BN20" i="1"/>
  <c r="BO20" i="1"/>
  <c r="BM21" i="1"/>
  <c r="BN21" i="1"/>
  <c r="BO21" i="1"/>
  <c r="BM22" i="1"/>
  <c r="BN22" i="1"/>
  <c r="BO22" i="1"/>
  <c r="BM23" i="1"/>
  <c r="BN23" i="1"/>
  <c r="BO23" i="1"/>
  <c r="BM24" i="1"/>
  <c r="BN24" i="1"/>
  <c r="BO24" i="1"/>
  <c r="BM25" i="1"/>
  <c r="BN25" i="1"/>
  <c r="BO25" i="1"/>
  <c r="BM26" i="1"/>
  <c r="BN26" i="1"/>
  <c r="BO26" i="1"/>
  <c r="BM27" i="1"/>
  <c r="BN27" i="1"/>
  <c r="BO27" i="1"/>
  <c r="BM28" i="1"/>
  <c r="BN28" i="1"/>
  <c r="BO28" i="1"/>
  <c r="BM29" i="1"/>
  <c r="BN29" i="1"/>
  <c r="BO29" i="1"/>
  <c r="BM30" i="1"/>
  <c r="BN30" i="1"/>
  <c r="BO30" i="1"/>
  <c r="BM31" i="1"/>
  <c r="BN31" i="1"/>
  <c r="BO31" i="1"/>
  <c r="BM4" i="1"/>
  <c r="BO4" i="1"/>
  <c r="BO32" i="1" s="1"/>
  <c r="BN4" i="1"/>
  <c r="BN32" i="1" s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BA21" i="1" s="1" a="1"/>
  <c r="AX21" i="1" s="1"/>
  <c r="AW21" i="1" s="1"/>
  <c r="AS22" i="1"/>
  <c r="AS23" i="1"/>
  <c r="AS24" i="1"/>
  <c r="AS25" i="1"/>
  <c r="AS26" i="1"/>
  <c r="AS27" i="1"/>
  <c r="AS28" i="1"/>
  <c r="AS29" i="1"/>
  <c r="AS30" i="1"/>
  <c r="AS31" i="1"/>
  <c r="AT5" i="1"/>
  <c r="AU5" i="1"/>
  <c r="AT6" i="1"/>
  <c r="AU6" i="1"/>
  <c r="AT7" i="1"/>
  <c r="AU7" i="1"/>
  <c r="AT8" i="1"/>
  <c r="AU8" i="1"/>
  <c r="AT9" i="1"/>
  <c r="AU9" i="1"/>
  <c r="AT10" i="1"/>
  <c r="AU10" i="1"/>
  <c r="AT11" i="1"/>
  <c r="AU11" i="1"/>
  <c r="AT12" i="1"/>
  <c r="AU12" i="1"/>
  <c r="AT13" i="1"/>
  <c r="AU13" i="1"/>
  <c r="AT14" i="1"/>
  <c r="AU14" i="1"/>
  <c r="AT15" i="1"/>
  <c r="AU15" i="1"/>
  <c r="AT16" i="1"/>
  <c r="AU16" i="1"/>
  <c r="AT17" i="1"/>
  <c r="AU17" i="1"/>
  <c r="AT18" i="1"/>
  <c r="AU18" i="1"/>
  <c r="AT19" i="1"/>
  <c r="AU19" i="1"/>
  <c r="AT20" i="1"/>
  <c r="AU20" i="1"/>
  <c r="AT21" i="1"/>
  <c r="AU21" i="1"/>
  <c r="AT22" i="1"/>
  <c r="AU22" i="1"/>
  <c r="AT23" i="1"/>
  <c r="AU23" i="1"/>
  <c r="AT24" i="1"/>
  <c r="AU24" i="1"/>
  <c r="AT25" i="1"/>
  <c r="AU25" i="1"/>
  <c r="AT26" i="1"/>
  <c r="AU26" i="1"/>
  <c r="AT27" i="1"/>
  <c r="BA27" i="1" s="1" a="1"/>
  <c r="AX27" i="1" s="1"/>
  <c r="AW27" i="1" s="1"/>
  <c r="AU27" i="1"/>
  <c r="AT28" i="1"/>
  <c r="AU28" i="1"/>
  <c r="AT29" i="1"/>
  <c r="AU29" i="1"/>
  <c r="AT30" i="1"/>
  <c r="AU30" i="1"/>
  <c r="AT31" i="1"/>
  <c r="AU31" i="1"/>
  <c r="AS4" i="1"/>
  <c r="AS32" i="1" s="1"/>
  <c r="AT4" i="1"/>
  <c r="AU4" i="1"/>
  <c r="AU32" i="1" s="1"/>
  <c r="AM5" i="1"/>
  <c r="AN5" i="1"/>
  <c r="AO5" i="1"/>
  <c r="AM6" i="1"/>
  <c r="AN6" i="1"/>
  <c r="AO6" i="1"/>
  <c r="AM7" i="1"/>
  <c r="AN7" i="1"/>
  <c r="AO7" i="1"/>
  <c r="AM8" i="1"/>
  <c r="AN8" i="1"/>
  <c r="AO8" i="1"/>
  <c r="AM9" i="1"/>
  <c r="AN9" i="1"/>
  <c r="AO9" i="1"/>
  <c r="AM10" i="1"/>
  <c r="AN10" i="1"/>
  <c r="AO10" i="1"/>
  <c r="AM11" i="1"/>
  <c r="AN11" i="1"/>
  <c r="AO11" i="1"/>
  <c r="AM12" i="1"/>
  <c r="AN12" i="1"/>
  <c r="AO12" i="1"/>
  <c r="AM13" i="1"/>
  <c r="AN13" i="1"/>
  <c r="AO13" i="1"/>
  <c r="AM14" i="1"/>
  <c r="AN14" i="1"/>
  <c r="AO14" i="1"/>
  <c r="AM15" i="1"/>
  <c r="AN15" i="1"/>
  <c r="AO15" i="1"/>
  <c r="AM16" i="1"/>
  <c r="AN16" i="1"/>
  <c r="AO16" i="1"/>
  <c r="AM17" i="1"/>
  <c r="AN17" i="1"/>
  <c r="AO17" i="1"/>
  <c r="AJ17" i="1"/>
  <c r="AM18" i="1"/>
  <c r="AN18" i="1"/>
  <c r="AO18" i="1"/>
  <c r="AJ18" i="1"/>
  <c r="AM19" i="1"/>
  <c r="AN19" i="1"/>
  <c r="AO19" i="1"/>
  <c r="AJ19" i="1"/>
  <c r="AM20" i="1"/>
  <c r="AN20" i="1"/>
  <c r="AO20" i="1"/>
  <c r="AJ20" i="1"/>
  <c r="AM21" i="1"/>
  <c r="AN21" i="1"/>
  <c r="AO21" i="1"/>
  <c r="AM22" i="1"/>
  <c r="AN22" i="1"/>
  <c r="AO22" i="1"/>
  <c r="AM23" i="1"/>
  <c r="AN23" i="1"/>
  <c r="AO23" i="1"/>
  <c r="AM24" i="1"/>
  <c r="AN24" i="1"/>
  <c r="AO24" i="1"/>
  <c r="AM25" i="1"/>
  <c r="AN25" i="1"/>
  <c r="AO25" i="1"/>
  <c r="AM26" i="1"/>
  <c r="AN26" i="1"/>
  <c r="AO26" i="1"/>
  <c r="AM27" i="1"/>
  <c r="AN27" i="1"/>
  <c r="AO27" i="1"/>
  <c r="AM28" i="1"/>
  <c r="AN28" i="1"/>
  <c r="AO28" i="1"/>
  <c r="AM29" i="1"/>
  <c r="AN29" i="1"/>
  <c r="AO29" i="1"/>
  <c r="AM30" i="1"/>
  <c r="AN30" i="1"/>
  <c r="AO30" i="1"/>
  <c r="AM31" i="1"/>
  <c r="AN31" i="1"/>
  <c r="AO31" i="1"/>
  <c r="AO4" i="1"/>
  <c r="AN4" i="1"/>
  <c r="AM4" i="1"/>
  <c r="AG5" i="1"/>
  <c r="AH5" i="1"/>
  <c r="AI5" i="1"/>
  <c r="AG6" i="1"/>
  <c r="AH6" i="1"/>
  <c r="AI6" i="1"/>
  <c r="AG7" i="1"/>
  <c r="AH7" i="1"/>
  <c r="AI7" i="1"/>
  <c r="AG8" i="1"/>
  <c r="AH8" i="1"/>
  <c r="AI8" i="1"/>
  <c r="AG9" i="1"/>
  <c r="AH9" i="1"/>
  <c r="AI9" i="1"/>
  <c r="AG10" i="1"/>
  <c r="AH10" i="1"/>
  <c r="AI10" i="1"/>
  <c r="AG11" i="1"/>
  <c r="AH11" i="1"/>
  <c r="AI11" i="1"/>
  <c r="AG12" i="1"/>
  <c r="AH12" i="1"/>
  <c r="AI12" i="1"/>
  <c r="AG13" i="1"/>
  <c r="AH13" i="1"/>
  <c r="AI13" i="1"/>
  <c r="AG14" i="1"/>
  <c r="AH14" i="1"/>
  <c r="AI14" i="1"/>
  <c r="AG15" i="1"/>
  <c r="AH15" i="1"/>
  <c r="AI15" i="1"/>
  <c r="AG16" i="1"/>
  <c r="AH16" i="1"/>
  <c r="AI16" i="1"/>
  <c r="AG17" i="1"/>
  <c r="AH17" i="1"/>
  <c r="AI17" i="1"/>
  <c r="AG18" i="1"/>
  <c r="AH18" i="1"/>
  <c r="AI18" i="1"/>
  <c r="AG19" i="1"/>
  <c r="AH19" i="1"/>
  <c r="AI19" i="1"/>
  <c r="AG20" i="1"/>
  <c r="AH20" i="1"/>
  <c r="AI20" i="1"/>
  <c r="AG21" i="1"/>
  <c r="AH21" i="1"/>
  <c r="AI21" i="1"/>
  <c r="AG22" i="1"/>
  <c r="AH22" i="1"/>
  <c r="AI22" i="1"/>
  <c r="AG23" i="1"/>
  <c r="AH23" i="1"/>
  <c r="AI23" i="1"/>
  <c r="AG24" i="1"/>
  <c r="AH24" i="1"/>
  <c r="AI24" i="1"/>
  <c r="AG25" i="1"/>
  <c r="AH25" i="1"/>
  <c r="AI25" i="1"/>
  <c r="AG26" i="1"/>
  <c r="AH26" i="1"/>
  <c r="AI26" i="1"/>
  <c r="AG27" i="1"/>
  <c r="AH27" i="1"/>
  <c r="AI27" i="1"/>
  <c r="AG28" i="1"/>
  <c r="AH28" i="1"/>
  <c r="AI28" i="1"/>
  <c r="AG29" i="1"/>
  <c r="AH29" i="1"/>
  <c r="AI29" i="1"/>
  <c r="AG30" i="1"/>
  <c r="AH30" i="1"/>
  <c r="AI30" i="1"/>
  <c r="AG31" i="1"/>
  <c r="AH31" i="1"/>
  <c r="AI31" i="1"/>
  <c r="AI4" i="1"/>
  <c r="AH4" i="1"/>
  <c r="AG4" i="1"/>
  <c r="AA5" i="1"/>
  <c r="AB5" i="1"/>
  <c r="AA6" i="1"/>
  <c r="AB6" i="1"/>
  <c r="AA7" i="1"/>
  <c r="AB7" i="1"/>
  <c r="AA8" i="1"/>
  <c r="AB8" i="1"/>
  <c r="AA9" i="1"/>
  <c r="AB9" i="1"/>
  <c r="AA10" i="1"/>
  <c r="AB10" i="1"/>
  <c r="AA11" i="1"/>
  <c r="AB11" i="1"/>
  <c r="AA12" i="1"/>
  <c r="AB12" i="1"/>
  <c r="AA13" i="1"/>
  <c r="AB13" i="1"/>
  <c r="AA14" i="1"/>
  <c r="AB14" i="1"/>
  <c r="AA15" i="1"/>
  <c r="AB15" i="1"/>
  <c r="AA16" i="1"/>
  <c r="AB16" i="1"/>
  <c r="AA17" i="1"/>
  <c r="AB17" i="1"/>
  <c r="AA18" i="1"/>
  <c r="AB18" i="1"/>
  <c r="AA19" i="1"/>
  <c r="AB19" i="1"/>
  <c r="AA20" i="1"/>
  <c r="AB20" i="1"/>
  <c r="AA21" i="1"/>
  <c r="AB21" i="1"/>
  <c r="AA22" i="1"/>
  <c r="AB22" i="1"/>
  <c r="AA23" i="1"/>
  <c r="AB23" i="1"/>
  <c r="AA24" i="1"/>
  <c r="AB24" i="1"/>
  <c r="AA25" i="1"/>
  <c r="AB25" i="1"/>
  <c r="AA26" i="1"/>
  <c r="AB26" i="1"/>
  <c r="AA27" i="1"/>
  <c r="AB27" i="1"/>
  <c r="AA28" i="1"/>
  <c r="AB28" i="1"/>
  <c r="AA29" i="1"/>
  <c r="AB29" i="1"/>
  <c r="AA30" i="1"/>
  <c r="AB30" i="1"/>
  <c r="AA31" i="1"/>
  <c r="AB31" i="1"/>
  <c r="AB4" i="1"/>
  <c r="AA4" i="1"/>
  <c r="Y5" i="1" a="1"/>
  <c r="Y6" i="1" a="1"/>
  <c r="Y7" i="1" a="1"/>
  <c r="Y8" i="1" a="1"/>
  <c r="Y9" i="1" a="1"/>
  <c r="Y10" i="1" a="1"/>
  <c r="Y11" i="1" a="1"/>
  <c r="Y12" i="1" a="1"/>
  <c r="Y13" i="1" a="1"/>
  <c r="Y14" i="1" a="1"/>
  <c r="Y15" i="1" a="1"/>
  <c r="Y16" i="1" a="1"/>
  <c r="Y17" i="1" a="1"/>
  <c r="Y18" i="1" a="1"/>
  <c r="Y19" i="1" a="1"/>
  <c r="Y20" i="1" a="1"/>
  <c r="Y21" i="1" a="1"/>
  <c r="Y22" i="1" a="1"/>
  <c r="Y23" i="1" a="1"/>
  <c r="Y24" i="1" a="1"/>
  <c r="Y25" i="1" a="1"/>
  <c r="Y26" i="1" a="1"/>
  <c r="Y27" i="1" a="1"/>
  <c r="Y28" i="1" a="1"/>
  <c r="Y29" i="1" a="1"/>
  <c r="Y30" i="1" a="1"/>
  <c r="Y31" i="1" a="1"/>
  <c r="Y4" i="1" a="1"/>
  <c r="X5" i="1"/>
  <c r="AX5" i="1" s="1"/>
  <c r="X6" i="1"/>
  <c r="AX6" i="1" s="1"/>
  <c r="X7" i="1"/>
  <c r="AX7" i="1" s="1"/>
  <c r="X8" i="1"/>
  <c r="AX8" i="1" s="1"/>
  <c r="X9" i="1"/>
  <c r="AX9" i="1" s="1"/>
  <c r="X10" i="1"/>
  <c r="AX10" i="1" s="1"/>
  <c r="X11" i="1"/>
  <c r="AX11" i="1" s="1"/>
  <c r="X12" i="1"/>
  <c r="AX12" i="1" s="1"/>
  <c r="X13" i="1"/>
  <c r="AX13" i="1" s="1"/>
  <c r="X14" i="1"/>
  <c r="AX14" i="1" s="1"/>
  <c r="X15" i="1"/>
  <c r="AX15" i="1" s="1"/>
  <c r="X16" i="1"/>
  <c r="X17" i="1"/>
  <c r="AX17" i="1" s="1"/>
  <c r="X18" i="1"/>
  <c r="AX18" i="1" s="1"/>
  <c r="X19" i="1"/>
  <c r="AX19" i="1" s="1"/>
  <c r="X20" i="1"/>
  <c r="AX20" i="1" s="1"/>
  <c r="X21" i="1"/>
  <c r="X22" i="1"/>
  <c r="AX22" i="1" s="1"/>
  <c r="X23" i="1"/>
  <c r="AX23" i="1" s="1"/>
  <c r="X24" i="1"/>
  <c r="AX24" i="1" s="1"/>
  <c r="AW24" i="1" s="1"/>
  <c r="X25" i="1"/>
  <c r="AX25" i="1" s="1"/>
  <c r="X26" i="1"/>
  <c r="AX26" i="1" s="1"/>
  <c r="X27" i="1"/>
  <c r="X28" i="1"/>
  <c r="AX28" i="1" s="1"/>
  <c r="X29" i="1"/>
  <c r="AX29" i="1" s="1"/>
  <c r="X30" i="1"/>
  <c r="AX30" i="1" s="1"/>
  <c r="X31" i="1"/>
  <c r="AX31" i="1" s="1"/>
  <c r="X4" i="1"/>
  <c r="AX4" i="1" s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4" i="1"/>
  <c r="T5" i="1"/>
  <c r="AQ5" i="1" s="1"/>
  <c r="T6" i="1"/>
  <c r="AQ6" i="1" s="1"/>
  <c r="T7" i="1"/>
  <c r="AQ7" i="1" s="1"/>
  <c r="T8" i="1"/>
  <c r="AQ8" i="1" s="1"/>
  <c r="T9" i="1"/>
  <c r="AQ9" i="1" s="1"/>
  <c r="T10" i="1"/>
  <c r="AQ10" i="1" s="1"/>
  <c r="T11" i="1"/>
  <c r="AQ11" i="1" s="1"/>
  <c r="T12" i="1"/>
  <c r="AQ12" i="1" s="1"/>
  <c r="T13" i="1"/>
  <c r="AQ13" i="1" s="1"/>
  <c r="T14" i="1"/>
  <c r="AQ14" i="1" s="1"/>
  <c r="T15" i="1"/>
  <c r="AQ15" i="1" s="1"/>
  <c r="T16" i="1"/>
  <c r="AQ16" i="1" s="1"/>
  <c r="T17" i="1"/>
  <c r="AQ17" i="1" s="1"/>
  <c r="T18" i="1"/>
  <c r="AQ18" i="1" s="1"/>
  <c r="T19" i="1"/>
  <c r="AQ19" i="1" s="1"/>
  <c r="T20" i="1"/>
  <c r="AQ20" i="1" s="1"/>
  <c r="T21" i="1"/>
  <c r="AQ21" i="1" s="1"/>
  <c r="T22" i="1"/>
  <c r="AQ22" i="1" s="1"/>
  <c r="T23" i="1"/>
  <c r="AQ23" i="1" s="1"/>
  <c r="T24" i="1"/>
  <c r="AQ24" i="1" s="1"/>
  <c r="T25" i="1"/>
  <c r="AQ25" i="1" s="1"/>
  <c r="T26" i="1"/>
  <c r="AQ26" i="1" s="1"/>
  <c r="T27" i="1"/>
  <c r="AQ27" i="1" s="1"/>
  <c r="T28" i="1"/>
  <c r="AQ28" i="1" s="1"/>
  <c r="T29" i="1"/>
  <c r="AQ29" i="1" s="1"/>
  <c r="T30" i="1"/>
  <c r="AQ30" i="1" s="1"/>
  <c r="T31" i="1"/>
  <c r="AQ31" i="1" s="1"/>
  <c r="T4" i="1"/>
  <c r="BJ32" i="1"/>
  <c r="BK32" i="1"/>
  <c r="BI32" i="1"/>
  <c r="BH32" i="1"/>
  <c r="BG32" i="1"/>
  <c r="BF32" i="1"/>
  <c r="BE32" i="1"/>
  <c r="BD32" i="1"/>
  <c r="AQ5" i="5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2" i="5"/>
  <c r="AP23" i="5"/>
  <c r="AP24" i="5"/>
  <c r="AP25" i="5"/>
  <c r="AP26" i="5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43" i="5"/>
  <c r="AP44" i="5"/>
  <c r="AP45" i="5"/>
  <c r="AP46" i="5"/>
  <c r="AP47" i="5"/>
  <c r="AP48" i="5"/>
  <c r="AP49" i="5"/>
  <c r="AP50" i="5"/>
  <c r="AP51" i="5"/>
  <c r="AP52" i="5"/>
  <c r="AP53" i="5"/>
  <c r="AP54" i="5"/>
  <c r="AP55" i="5"/>
  <c r="AP56" i="5"/>
  <c r="AP57" i="5"/>
  <c r="AP58" i="5"/>
  <c r="AP59" i="5"/>
  <c r="AP60" i="5"/>
  <c r="AP61" i="5"/>
  <c r="AP62" i="5"/>
  <c r="AP63" i="5"/>
  <c r="AP64" i="5"/>
  <c r="AP65" i="5"/>
  <c r="AP66" i="5"/>
  <c r="AP67" i="5"/>
  <c r="AP68" i="5"/>
  <c r="AP69" i="5"/>
  <c r="AP70" i="5"/>
  <c r="AP71" i="5"/>
  <c r="AP72" i="5"/>
  <c r="AP73" i="5"/>
  <c r="AP74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88" i="5"/>
  <c r="AP89" i="5"/>
  <c r="AP90" i="5"/>
  <c r="AP91" i="5"/>
  <c r="AP92" i="5"/>
  <c r="AP93" i="5"/>
  <c r="AP94" i="5"/>
  <c r="AP95" i="5"/>
  <c r="AP96" i="5"/>
  <c r="AP97" i="5"/>
  <c r="AP98" i="5"/>
  <c r="AP99" i="5"/>
  <c r="AP100" i="5"/>
  <c r="AP101" i="5"/>
  <c r="AP102" i="5"/>
  <c r="AP103" i="5"/>
  <c r="AP104" i="5"/>
  <c r="AP105" i="5"/>
  <c r="AP106" i="5"/>
  <c r="AP107" i="5"/>
  <c r="AP108" i="5"/>
  <c r="AP109" i="5"/>
  <c r="AP110" i="5"/>
  <c r="AP111" i="5"/>
  <c r="AP5" i="5"/>
  <c r="AW6" i="5"/>
  <c r="AW7" i="5"/>
  <c r="AW8" i="5"/>
  <c r="AW9" i="5"/>
  <c r="AW10" i="5"/>
  <c r="AW11" i="5"/>
  <c r="AW12" i="5"/>
  <c r="AW13" i="5"/>
  <c r="AW14" i="5"/>
  <c r="AW15" i="5"/>
  <c r="AW16" i="5"/>
  <c r="AW17" i="5"/>
  <c r="AW18" i="5"/>
  <c r="AW19" i="5"/>
  <c r="AW20" i="5"/>
  <c r="AW21" i="5"/>
  <c r="AW22" i="5"/>
  <c r="AW23" i="5"/>
  <c r="AW24" i="5"/>
  <c r="AW25" i="5"/>
  <c r="AW26" i="5"/>
  <c r="AW27" i="5"/>
  <c r="AW28" i="5"/>
  <c r="AW29" i="5"/>
  <c r="AW30" i="5"/>
  <c r="AW31" i="5"/>
  <c r="AW32" i="5"/>
  <c r="AW33" i="5"/>
  <c r="AW34" i="5"/>
  <c r="AW35" i="5"/>
  <c r="AW36" i="5"/>
  <c r="AW37" i="5"/>
  <c r="AW38" i="5"/>
  <c r="AW39" i="5"/>
  <c r="AW40" i="5"/>
  <c r="AW41" i="5"/>
  <c r="AW42" i="5"/>
  <c r="AW43" i="5"/>
  <c r="AW44" i="5"/>
  <c r="AW45" i="5"/>
  <c r="AW46" i="5"/>
  <c r="AW47" i="5"/>
  <c r="AW48" i="5"/>
  <c r="AW49" i="5"/>
  <c r="AW50" i="5"/>
  <c r="AW51" i="5"/>
  <c r="AW52" i="5"/>
  <c r="AW53" i="5"/>
  <c r="AW54" i="5"/>
  <c r="AW55" i="5"/>
  <c r="AW56" i="5"/>
  <c r="AW57" i="5"/>
  <c r="AW58" i="5"/>
  <c r="AW59" i="5"/>
  <c r="AW60" i="5"/>
  <c r="AW61" i="5"/>
  <c r="AW62" i="5"/>
  <c r="AW63" i="5"/>
  <c r="AW64" i="5"/>
  <c r="AW65" i="5"/>
  <c r="AW66" i="5"/>
  <c r="AW67" i="5"/>
  <c r="AW68" i="5"/>
  <c r="AW69" i="5"/>
  <c r="AW70" i="5"/>
  <c r="AW71" i="5"/>
  <c r="AW72" i="5"/>
  <c r="AW73" i="5"/>
  <c r="AW74" i="5"/>
  <c r="AW75" i="5"/>
  <c r="AW76" i="5"/>
  <c r="AW77" i="5"/>
  <c r="AW78" i="5"/>
  <c r="AW79" i="5"/>
  <c r="AW80" i="5"/>
  <c r="AW81" i="5"/>
  <c r="AW82" i="5"/>
  <c r="AW83" i="5"/>
  <c r="AW84" i="5"/>
  <c r="AW85" i="5"/>
  <c r="AW86" i="5"/>
  <c r="AW87" i="5"/>
  <c r="AW88" i="5"/>
  <c r="AW89" i="5"/>
  <c r="AW90" i="5"/>
  <c r="AW91" i="5"/>
  <c r="AW92" i="5"/>
  <c r="AW93" i="5"/>
  <c r="AW94" i="5"/>
  <c r="AW95" i="5"/>
  <c r="AW96" i="5"/>
  <c r="AW97" i="5"/>
  <c r="AW98" i="5"/>
  <c r="AW99" i="5"/>
  <c r="AW100" i="5"/>
  <c r="AW101" i="5"/>
  <c r="AW102" i="5"/>
  <c r="AW103" i="5"/>
  <c r="AW104" i="5"/>
  <c r="AW105" i="5"/>
  <c r="AW106" i="5"/>
  <c r="AW107" i="5"/>
  <c r="AW108" i="5"/>
  <c r="AW109" i="5"/>
  <c r="AW110" i="5"/>
  <c r="AW111" i="5"/>
  <c r="AW5" i="5"/>
  <c r="BH112" i="5"/>
  <c r="AW112" i="5" s="1"/>
  <c r="BI112" i="5"/>
  <c r="BG112" i="5"/>
  <c r="AM5" i="6"/>
  <c r="AM6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4" i="6"/>
  <c r="BE22" i="6"/>
  <c r="BD22" i="6"/>
  <c r="AS5" i="6"/>
  <c r="AS6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4" i="6"/>
  <c r="AS22" i="6" s="1"/>
  <c r="AX22" i="6"/>
  <c r="AY22" i="6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4" i="4"/>
  <c r="AL5" i="4"/>
  <c r="AL6" i="4"/>
  <c r="AL7" i="4"/>
  <c r="AL8" i="4"/>
  <c r="AL9" i="4"/>
  <c r="AL10" i="4"/>
  <c r="AL11" i="4"/>
  <c r="AL12" i="4"/>
  <c r="AL13" i="4"/>
  <c r="AL1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4" i="4"/>
  <c r="AW34" i="4"/>
  <c r="AX34" i="4"/>
  <c r="AL34" i="4" s="1"/>
  <c r="AQ34" i="4"/>
  <c r="AR34" i="4"/>
  <c r="AV34" i="4"/>
  <c r="AN4" i="6"/>
  <c r="BC22" i="6"/>
  <c r="BB22" i="6"/>
  <c r="BA22" i="6"/>
  <c r="AZ22" i="6"/>
  <c r="BG5" i="6"/>
  <c r="BH5" i="6"/>
  <c r="BI5" i="6"/>
  <c r="BG6" i="6"/>
  <c r="BH6" i="6"/>
  <c r="BI6" i="6"/>
  <c r="BG7" i="6"/>
  <c r="BH7" i="6"/>
  <c r="BI7" i="6"/>
  <c r="BG8" i="6"/>
  <c r="BH8" i="6"/>
  <c r="BI8" i="6"/>
  <c r="BG9" i="6"/>
  <c r="BH9" i="6"/>
  <c r="BI9" i="6"/>
  <c r="BG10" i="6"/>
  <c r="BH10" i="6"/>
  <c r="BI10" i="6"/>
  <c r="BG11" i="6"/>
  <c r="BH11" i="6"/>
  <c r="BI11" i="6"/>
  <c r="BG12" i="6"/>
  <c r="BH12" i="6"/>
  <c r="BI12" i="6"/>
  <c r="BG13" i="6"/>
  <c r="BH13" i="6"/>
  <c r="BI13" i="6"/>
  <c r="BG14" i="6"/>
  <c r="BH14" i="6"/>
  <c r="BI14" i="6"/>
  <c r="BG15" i="6"/>
  <c r="BH15" i="6"/>
  <c r="BI15" i="6"/>
  <c r="BG16" i="6"/>
  <c r="BH16" i="6"/>
  <c r="BI16" i="6"/>
  <c r="BG17" i="6"/>
  <c r="BH17" i="6"/>
  <c r="BI17" i="6"/>
  <c r="BG18" i="6"/>
  <c r="BH18" i="6"/>
  <c r="BI18" i="6"/>
  <c r="BG19" i="6"/>
  <c r="BH19" i="6"/>
  <c r="BI19" i="6"/>
  <c r="BG20" i="6"/>
  <c r="BH20" i="6"/>
  <c r="BI20" i="6"/>
  <c r="BG21" i="6"/>
  <c r="BH21" i="6"/>
  <c r="BI21" i="6"/>
  <c r="BI4" i="6"/>
  <c r="BI22" i="6" s="1"/>
  <c r="BH4" i="6"/>
  <c r="BH22" i="6" s="1"/>
  <c r="BG4" i="6"/>
  <c r="AP5" i="6"/>
  <c r="AQ5" i="6"/>
  <c r="AR5" i="6"/>
  <c r="AP6" i="6"/>
  <c r="AQ6" i="6"/>
  <c r="AR6" i="6"/>
  <c r="AP7" i="6"/>
  <c r="AQ7" i="6"/>
  <c r="AR7" i="6"/>
  <c r="AP8" i="6"/>
  <c r="AQ8" i="6"/>
  <c r="AR8" i="6"/>
  <c r="AP9" i="6"/>
  <c r="AQ9" i="6"/>
  <c r="AR9" i="6"/>
  <c r="AP10" i="6"/>
  <c r="AQ10" i="6"/>
  <c r="AR10" i="6"/>
  <c r="AP11" i="6"/>
  <c r="AQ11" i="6"/>
  <c r="AR11" i="6"/>
  <c r="AP12" i="6"/>
  <c r="AQ12" i="6"/>
  <c r="AR12" i="6"/>
  <c r="AP13" i="6"/>
  <c r="AQ13" i="6"/>
  <c r="AR13" i="6"/>
  <c r="AP14" i="6"/>
  <c r="AQ14" i="6"/>
  <c r="AR14" i="6"/>
  <c r="AP15" i="6"/>
  <c r="AQ15" i="6"/>
  <c r="AR15" i="6"/>
  <c r="AP16" i="6"/>
  <c r="AQ16" i="6"/>
  <c r="AR16" i="6"/>
  <c r="AP17" i="6"/>
  <c r="AQ17" i="6"/>
  <c r="AR17" i="6"/>
  <c r="AP18" i="6"/>
  <c r="AQ18" i="6"/>
  <c r="AR18" i="6"/>
  <c r="AP19" i="6"/>
  <c r="AQ19" i="6"/>
  <c r="AR19" i="6"/>
  <c r="AP20" i="6"/>
  <c r="AQ20" i="6"/>
  <c r="AR20" i="6"/>
  <c r="AP21" i="6"/>
  <c r="AQ21" i="6"/>
  <c r="AR21" i="6"/>
  <c r="AR4" i="6"/>
  <c r="AQ4" i="6"/>
  <c r="AP4" i="6"/>
  <c r="AJ5" i="6"/>
  <c r="AK5" i="6"/>
  <c r="AL5" i="6"/>
  <c r="AN5" i="6"/>
  <c r="AJ6" i="6"/>
  <c r="AK6" i="6"/>
  <c r="AL6" i="6"/>
  <c r="AN6" i="6"/>
  <c r="AJ7" i="6"/>
  <c r="AK7" i="6"/>
  <c r="AL7" i="6"/>
  <c r="AN7" i="6"/>
  <c r="AJ8" i="6"/>
  <c r="AK8" i="6"/>
  <c r="AL8" i="6"/>
  <c r="AN8" i="6"/>
  <c r="AJ9" i="6"/>
  <c r="AK9" i="6"/>
  <c r="AL9" i="6"/>
  <c r="AN9" i="6"/>
  <c r="AJ10" i="6"/>
  <c r="AK10" i="6"/>
  <c r="AL10" i="6"/>
  <c r="AN10" i="6"/>
  <c r="AJ11" i="6"/>
  <c r="AK11" i="6"/>
  <c r="AL11" i="6"/>
  <c r="AN11" i="6"/>
  <c r="AJ12" i="6"/>
  <c r="AK12" i="6"/>
  <c r="AL12" i="6"/>
  <c r="AN12" i="6"/>
  <c r="AJ13" i="6"/>
  <c r="AK13" i="6"/>
  <c r="AL13" i="6"/>
  <c r="AN13" i="6"/>
  <c r="AJ14" i="6"/>
  <c r="AK14" i="6"/>
  <c r="AL14" i="6"/>
  <c r="AN14" i="6"/>
  <c r="AJ15" i="6"/>
  <c r="AK15" i="6"/>
  <c r="AL15" i="6"/>
  <c r="AN15" i="6"/>
  <c r="AJ16" i="6"/>
  <c r="AK16" i="6"/>
  <c r="AL16" i="6"/>
  <c r="AN16" i="6"/>
  <c r="AJ17" i="6"/>
  <c r="AK17" i="6"/>
  <c r="AL17" i="6"/>
  <c r="AN17" i="6"/>
  <c r="AJ18" i="6"/>
  <c r="AK18" i="6"/>
  <c r="AL18" i="6"/>
  <c r="AN18" i="6"/>
  <c r="AJ19" i="6"/>
  <c r="AK19" i="6"/>
  <c r="AL19" i="6"/>
  <c r="AN19" i="6"/>
  <c r="AJ20" i="6"/>
  <c r="AK20" i="6"/>
  <c r="AL20" i="6"/>
  <c r="AN20" i="6"/>
  <c r="AJ21" i="6"/>
  <c r="AK21" i="6"/>
  <c r="AL21" i="6"/>
  <c r="AN21" i="6"/>
  <c r="AN22" i="6"/>
  <c r="AM22" i="6"/>
  <c r="AL4" i="6"/>
  <c r="AL22" i="6" s="1"/>
  <c r="AK4" i="6"/>
  <c r="AK22" i="6" s="1"/>
  <c r="AJ4" i="6"/>
  <c r="AJ22" i="6" s="1"/>
  <c r="AD5" i="6"/>
  <c r="AE5" i="6"/>
  <c r="AF5" i="6"/>
  <c r="AD6" i="6"/>
  <c r="AE6" i="6"/>
  <c r="AF6" i="6"/>
  <c r="AD7" i="6"/>
  <c r="AE7" i="6"/>
  <c r="AF7" i="6"/>
  <c r="AD8" i="6"/>
  <c r="AE8" i="6"/>
  <c r="AF8" i="6"/>
  <c r="AD9" i="6"/>
  <c r="AE9" i="6"/>
  <c r="AF9" i="6"/>
  <c r="AD10" i="6"/>
  <c r="AE10" i="6"/>
  <c r="AF10" i="6"/>
  <c r="AD11" i="6"/>
  <c r="AE11" i="6"/>
  <c r="AF11" i="6"/>
  <c r="AD12" i="6"/>
  <c r="AE12" i="6"/>
  <c r="AF12" i="6"/>
  <c r="AD13" i="6"/>
  <c r="AE13" i="6"/>
  <c r="AF13" i="6"/>
  <c r="AD14" i="6"/>
  <c r="AE14" i="6"/>
  <c r="AF14" i="6"/>
  <c r="AD15" i="6"/>
  <c r="AE15" i="6"/>
  <c r="AF15" i="6"/>
  <c r="AD16" i="6"/>
  <c r="AE16" i="6"/>
  <c r="AF16" i="6"/>
  <c r="AD17" i="6"/>
  <c r="AE17" i="6"/>
  <c r="AF17" i="6"/>
  <c r="AD18" i="6"/>
  <c r="AE18" i="6"/>
  <c r="AF18" i="6"/>
  <c r="AD19" i="6"/>
  <c r="AE19" i="6"/>
  <c r="AF19" i="6"/>
  <c r="AD20" i="6"/>
  <c r="AE20" i="6"/>
  <c r="AF20" i="6"/>
  <c r="AD21" i="6"/>
  <c r="AE21" i="6"/>
  <c r="AF21" i="6"/>
  <c r="AF4" i="6"/>
  <c r="AF22" i="6" s="1"/>
  <c r="AE4" i="6"/>
  <c r="AE22" i="6" s="1"/>
  <c r="AD4" i="6"/>
  <c r="AD22" i="6" s="1"/>
  <c r="Y5" i="6"/>
  <c r="Z5" i="6"/>
  <c r="Y6" i="6"/>
  <c r="Z6" i="6"/>
  <c r="Y7" i="6"/>
  <c r="Z7" i="6"/>
  <c r="Y8" i="6"/>
  <c r="Z8" i="6"/>
  <c r="Y9" i="6"/>
  <c r="Z9" i="6"/>
  <c r="Y10" i="6"/>
  <c r="Z10" i="6"/>
  <c r="Y11" i="6"/>
  <c r="Z11" i="6"/>
  <c r="Y12" i="6"/>
  <c r="Z12" i="6"/>
  <c r="Y13" i="6"/>
  <c r="Z13" i="6"/>
  <c r="Y14" i="6"/>
  <c r="Z14" i="6"/>
  <c r="Y15" i="6"/>
  <c r="Z15" i="6"/>
  <c r="Y16" i="6"/>
  <c r="Z16" i="6"/>
  <c r="Y17" i="6"/>
  <c r="Z17" i="6"/>
  <c r="Y18" i="6"/>
  <c r="Z18" i="6"/>
  <c r="Y19" i="6"/>
  <c r="Z19" i="6"/>
  <c r="Y20" i="6"/>
  <c r="Z20" i="6"/>
  <c r="Y21" i="6"/>
  <c r="Z21" i="6"/>
  <c r="Z4" i="6"/>
  <c r="Y4" i="6"/>
  <c r="Y22" i="6" s="1"/>
  <c r="W5" i="6" a="1"/>
  <c r="W6" i="6" a="1"/>
  <c r="W7" i="6" a="1"/>
  <c r="W8" i="6" a="1"/>
  <c r="W9" i="6" a="1"/>
  <c r="W10" i="6" a="1"/>
  <c r="W11" i="6" a="1"/>
  <c r="W12" i="6" a="1"/>
  <c r="W13" i="6" a="1"/>
  <c r="W14" i="6" a="1"/>
  <c r="W15" i="6" a="1"/>
  <c r="W16" i="6" a="1"/>
  <c r="W17" i="6" a="1"/>
  <c r="W18" i="6" a="1"/>
  <c r="W19" i="6" a="1"/>
  <c r="W20" i="6" a="1"/>
  <c r="W21" i="6" a="1"/>
  <c r="W4" i="6" a="1"/>
  <c r="V5" i="6"/>
  <c r="AT5" i="6" s="1"/>
  <c r="V6" i="6"/>
  <c r="AT6" i="6" s="1"/>
  <c r="V7" i="6"/>
  <c r="AT7" i="6" s="1"/>
  <c r="V8" i="6"/>
  <c r="AT8" i="6" s="1"/>
  <c r="V9" i="6"/>
  <c r="AT9" i="6" s="1"/>
  <c r="V10" i="6"/>
  <c r="AT10" i="6" s="1"/>
  <c r="V11" i="6"/>
  <c r="AT11" i="6" s="1"/>
  <c r="V12" i="6"/>
  <c r="AT12" i="6" s="1"/>
  <c r="V13" i="6"/>
  <c r="AT13" i="6" s="1"/>
  <c r="V14" i="6"/>
  <c r="AT14" i="6" s="1"/>
  <c r="V15" i="6"/>
  <c r="AT15" i="6" s="1"/>
  <c r="V16" i="6"/>
  <c r="AT16" i="6" s="1"/>
  <c r="V17" i="6"/>
  <c r="AT17" i="6" s="1"/>
  <c r="V18" i="6"/>
  <c r="AT18" i="6" s="1"/>
  <c r="V19" i="6"/>
  <c r="AT19" i="6" s="1"/>
  <c r="V20" i="6"/>
  <c r="AT20" i="6" s="1"/>
  <c r="V21" i="6"/>
  <c r="AT21" i="6" s="1"/>
  <c r="V4" i="6"/>
  <c r="AT4" i="6" s="1"/>
  <c r="AH4" i="6" s="1"/>
  <c r="U5" i="6"/>
  <c r="AB5" i="6" s="1"/>
  <c r="AA5" i="6" s="1"/>
  <c r="U6" i="6"/>
  <c r="AB6" i="6" s="1"/>
  <c r="AA6" i="6" s="1"/>
  <c r="U7" i="6"/>
  <c r="AB7" i="6" s="1"/>
  <c r="AA7" i="6" s="1"/>
  <c r="U8" i="6"/>
  <c r="AB8" i="6" s="1"/>
  <c r="AA8" i="6" s="1"/>
  <c r="U9" i="6"/>
  <c r="AB9" i="6" s="1"/>
  <c r="AA9" i="6" s="1"/>
  <c r="U10" i="6"/>
  <c r="AB10" i="6" s="1"/>
  <c r="AA10" i="6" s="1"/>
  <c r="U11" i="6"/>
  <c r="AB11" i="6" s="1"/>
  <c r="AA11" i="6" s="1"/>
  <c r="U12" i="6"/>
  <c r="AB12" i="6" s="1"/>
  <c r="AA12" i="6" s="1"/>
  <c r="U13" i="6"/>
  <c r="AB13" i="6" s="1"/>
  <c r="AA13" i="6" s="1"/>
  <c r="U14" i="6"/>
  <c r="AB14" i="6" s="1"/>
  <c r="AA14" i="6" s="1"/>
  <c r="U15" i="6"/>
  <c r="AB15" i="6" s="1"/>
  <c r="AA15" i="6" s="1"/>
  <c r="U16" i="6"/>
  <c r="AB16" i="6" s="1"/>
  <c r="AA16" i="6" s="1"/>
  <c r="U17" i="6"/>
  <c r="AB17" i="6" s="1"/>
  <c r="AA17" i="6" s="1"/>
  <c r="U18" i="6"/>
  <c r="AB18" i="6" s="1"/>
  <c r="AA18" i="6" s="1"/>
  <c r="U19" i="6"/>
  <c r="AB19" i="6" s="1"/>
  <c r="AA19" i="6" s="1"/>
  <c r="U20" i="6"/>
  <c r="AB20" i="6" s="1"/>
  <c r="AA20" i="6" s="1"/>
  <c r="U21" i="6"/>
  <c r="AB21" i="6" s="1"/>
  <c r="AA21" i="6" s="1"/>
  <c r="U4" i="6"/>
  <c r="AB4" i="6" s="1"/>
  <c r="T22" i="6"/>
  <c r="C22" i="6"/>
  <c r="D22" i="6"/>
  <c r="E22" i="6"/>
  <c r="F22" i="6"/>
  <c r="AQ22" i="6" s="1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B22" i="6"/>
  <c r="AQ36" i="5"/>
  <c r="BF112" i="5"/>
  <c r="BE112" i="5"/>
  <c r="BD112" i="5"/>
  <c r="BC112" i="5"/>
  <c r="BB112" i="5"/>
  <c r="AU34" i="4"/>
  <c r="AT34" i="4"/>
  <c r="AS34" i="4"/>
  <c r="BA5" i="4"/>
  <c r="BB5" i="4"/>
  <c r="BA6" i="4"/>
  <c r="BB6" i="4"/>
  <c r="BA7" i="4"/>
  <c r="BB7" i="4"/>
  <c r="BA8" i="4"/>
  <c r="BB8" i="4"/>
  <c r="BA9" i="4"/>
  <c r="BB9" i="4"/>
  <c r="BA10" i="4"/>
  <c r="BB10" i="4"/>
  <c r="BA11" i="4"/>
  <c r="BB11" i="4"/>
  <c r="BA12" i="4"/>
  <c r="BB12" i="4"/>
  <c r="BA13" i="4"/>
  <c r="BB13" i="4"/>
  <c r="BA14" i="4"/>
  <c r="BB14" i="4"/>
  <c r="BA15" i="4"/>
  <c r="BB15" i="4"/>
  <c r="BA16" i="4"/>
  <c r="BB16" i="4"/>
  <c r="BA17" i="4"/>
  <c r="BB17" i="4"/>
  <c r="BA18" i="4"/>
  <c r="BB18" i="4"/>
  <c r="BA19" i="4"/>
  <c r="BB19" i="4"/>
  <c r="BA20" i="4"/>
  <c r="BB20" i="4"/>
  <c r="BA21" i="4"/>
  <c r="BB21" i="4"/>
  <c r="BA22" i="4"/>
  <c r="BB22" i="4"/>
  <c r="BA23" i="4"/>
  <c r="BB23" i="4"/>
  <c r="BA24" i="4"/>
  <c r="BB24" i="4"/>
  <c r="BA25" i="4"/>
  <c r="BB25" i="4"/>
  <c r="BA26" i="4"/>
  <c r="BB26" i="4"/>
  <c r="BA27" i="4"/>
  <c r="BB27" i="4"/>
  <c r="BA28" i="4"/>
  <c r="BB28" i="4"/>
  <c r="BA29" i="4"/>
  <c r="BB29" i="4"/>
  <c r="BA30" i="4"/>
  <c r="BB30" i="4"/>
  <c r="BA31" i="4"/>
  <c r="BB31" i="4"/>
  <c r="BA32" i="4"/>
  <c r="BB32" i="4"/>
  <c r="BA33" i="4"/>
  <c r="BB33" i="4"/>
  <c r="BB4" i="4"/>
  <c r="BA4" i="4"/>
  <c r="AJ4" i="4"/>
  <c r="AI4" i="4"/>
  <c r="AZ5" i="4"/>
  <c r="AZ6" i="4"/>
  <c r="AZ7" i="4"/>
  <c r="AZ8" i="4"/>
  <c r="AZ9" i="4"/>
  <c r="AZ10" i="4"/>
  <c r="AZ11" i="4"/>
  <c r="AZ12" i="4"/>
  <c r="AZ13" i="4"/>
  <c r="AZ14" i="4"/>
  <c r="AZ15" i="4"/>
  <c r="AZ16" i="4"/>
  <c r="AZ17" i="4"/>
  <c r="AZ18" i="4"/>
  <c r="AZ19" i="4"/>
  <c r="AZ20" i="4"/>
  <c r="AZ21" i="4"/>
  <c r="AZ22" i="4"/>
  <c r="AZ23" i="4"/>
  <c r="AZ24" i="4"/>
  <c r="AZ25" i="4"/>
  <c r="AZ26" i="4"/>
  <c r="AZ27" i="4"/>
  <c r="AZ28" i="4"/>
  <c r="AZ29" i="4"/>
  <c r="AZ30" i="4"/>
  <c r="AZ31" i="4"/>
  <c r="AZ32" i="4"/>
  <c r="AZ33" i="4"/>
  <c r="AZ4" i="4"/>
  <c r="AJ34" i="4"/>
  <c r="AK34" i="4"/>
  <c r="AI5" i="4"/>
  <c r="AJ5" i="4"/>
  <c r="AK5" i="4"/>
  <c r="AI6" i="4"/>
  <c r="AJ6" i="4"/>
  <c r="AK6" i="4"/>
  <c r="AI7" i="4"/>
  <c r="AJ7" i="4"/>
  <c r="AK7" i="4"/>
  <c r="AI8" i="4"/>
  <c r="AJ8" i="4"/>
  <c r="AK8" i="4"/>
  <c r="AI9" i="4"/>
  <c r="AJ9" i="4"/>
  <c r="AK9" i="4"/>
  <c r="AI10" i="4"/>
  <c r="AJ10" i="4"/>
  <c r="AK10" i="4"/>
  <c r="AI11" i="4"/>
  <c r="AJ11" i="4"/>
  <c r="AK11" i="4"/>
  <c r="AI12" i="4"/>
  <c r="AJ12" i="4"/>
  <c r="AK12" i="4"/>
  <c r="AI13" i="4"/>
  <c r="AJ13" i="4"/>
  <c r="AK13" i="4"/>
  <c r="AI14" i="4"/>
  <c r="AJ14" i="4"/>
  <c r="AK14" i="4"/>
  <c r="AI15" i="4"/>
  <c r="AJ15" i="4"/>
  <c r="AK15" i="4"/>
  <c r="AI16" i="4"/>
  <c r="AJ16" i="4"/>
  <c r="AK16" i="4"/>
  <c r="AI17" i="4"/>
  <c r="AJ17" i="4"/>
  <c r="AK17" i="4"/>
  <c r="AI18" i="4"/>
  <c r="AJ18" i="4"/>
  <c r="AK18" i="4"/>
  <c r="AI19" i="4"/>
  <c r="AJ19" i="4"/>
  <c r="AK19" i="4"/>
  <c r="AI20" i="4"/>
  <c r="AJ20" i="4"/>
  <c r="AK20" i="4"/>
  <c r="AI21" i="4"/>
  <c r="AJ21" i="4"/>
  <c r="AK21" i="4"/>
  <c r="AI22" i="4"/>
  <c r="AJ22" i="4"/>
  <c r="AK22" i="4"/>
  <c r="AI23" i="4"/>
  <c r="AJ23" i="4"/>
  <c r="AK23" i="4"/>
  <c r="AI24" i="4"/>
  <c r="AJ24" i="4"/>
  <c r="AK24" i="4"/>
  <c r="AI25" i="4"/>
  <c r="AJ25" i="4"/>
  <c r="AK25" i="4"/>
  <c r="AI26" i="4"/>
  <c r="AJ26" i="4"/>
  <c r="AK26" i="4"/>
  <c r="AI27" i="4"/>
  <c r="AJ27" i="4"/>
  <c r="AK27" i="4"/>
  <c r="AI28" i="4"/>
  <c r="AJ28" i="4"/>
  <c r="AK28" i="4"/>
  <c r="AI29" i="4"/>
  <c r="AJ29" i="4"/>
  <c r="AK29" i="4"/>
  <c r="AI30" i="4"/>
  <c r="AJ30" i="4"/>
  <c r="AK30" i="4"/>
  <c r="AI31" i="4"/>
  <c r="AJ31" i="4"/>
  <c r="AK31" i="4"/>
  <c r="AI32" i="4"/>
  <c r="AJ32" i="4"/>
  <c r="AK32" i="4"/>
  <c r="AI33" i="4"/>
  <c r="AJ33" i="4"/>
  <c r="AK33" i="4"/>
  <c r="AK4" i="4"/>
  <c r="AC5" i="4"/>
  <c r="AD5" i="4"/>
  <c r="AE5" i="4"/>
  <c r="AC6" i="4"/>
  <c r="AD6" i="4"/>
  <c r="AE6" i="4"/>
  <c r="AC7" i="4"/>
  <c r="AD7" i="4"/>
  <c r="AE7" i="4"/>
  <c r="AC8" i="4"/>
  <c r="AD8" i="4"/>
  <c r="AE8" i="4"/>
  <c r="AC9" i="4"/>
  <c r="AD9" i="4"/>
  <c r="AE9" i="4"/>
  <c r="AC10" i="4"/>
  <c r="AD10" i="4"/>
  <c r="AE10" i="4"/>
  <c r="AC11" i="4"/>
  <c r="AD11" i="4"/>
  <c r="AE11" i="4"/>
  <c r="AC12" i="4"/>
  <c r="AD12" i="4"/>
  <c r="AE12" i="4"/>
  <c r="AC13" i="4"/>
  <c r="AD13" i="4"/>
  <c r="AE13" i="4"/>
  <c r="AC14" i="4"/>
  <c r="AD14" i="4"/>
  <c r="AE14" i="4"/>
  <c r="AC15" i="4"/>
  <c r="AD15" i="4"/>
  <c r="AE15" i="4"/>
  <c r="AC16" i="4"/>
  <c r="AD16" i="4"/>
  <c r="AE16" i="4"/>
  <c r="AC17" i="4"/>
  <c r="AD17" i="4"/>
  <c r="AE17" i="4"/>
  <c r="AC18" i="4"/>
  <c r="AD18" i="4"/>
  <c r="AE18" i="4"/>
  <c r="AC19" i="4"/>
  <c r="AD19" i="4"/>
  <c r="AE19" i="4"/>
  <c r="AC20" i="4"/>
  <c r="AD20" i="4"/>
  <c r="AE20" i="4"/>
  <c r="AC21" i="4"/>
  <c r="AD21" i="4"/>
  <c r="AE21" i="4"/>
  <c r="AC22" i="4"/>
  <c r="AD22" i="4"/>
  <c r="AE22" i="4"/>
  <c r="AC23" i="4"/>
  <c r="AD23" i="4"/>
  <c r="AE23" i="4"/>
  <c r="AC24" i="4"/>
  <c r="AD24" i="4"/>
  <c r="AE24" i="4"/>
  <c r="AC25" i="4"/>
  <c r="AD25" i="4"/>
  <c r="AE25" i="4"/>
  <c r="AC26" i="4"/>
  <c r="AD26" i="4"/>
  <c r="AE26" i="4"/>
  <c r="AC27" i="4"/>
  <c r="AD27" i="4"/>
  <c r="AE27" i="4"/>
  <c r="AC28" i="4"/>
  <c r="AD28" i="4"/>
  <c r="AE28" i="4"/>
  <c r="AC29" i="4"/>
  <c r="AD29" i="4"/>
  <c r="AE29" i="4"/>
  <c r="AC30" i="4"/>
  <c r="AD30" i="4"/>
  <c r="AE30" i="4"/>
  <c r="AC31" i="4"/>
  <c r="AD31" i="4"/>
  <c r="AE31" i="4"/>
  <c r="AC32" i="4"/>
  <c r="AD32" i="4"/>
  <c r="AE32" i="4"/>
  <c r="AC33" i="4"/>
  <c r="AD33" i="4"/>
  <c r="AE33" i="4"/>
  <c r="AD4" i="4"/>
  <c r="AE4" i="4"/>
  <c r="AE34" i="4" s="1"/>
  <c r="AC4" i="4"/>
  <c r="Y33" i="4"/>
  <c r="W5" i="4"/>
  <c r="X5" i="4"/>
  <c r="Y5" i="4"/>
  <c r="W6" i="4"/>
  <c r="X6" i="4"/>
  <c r="Y6" i="4"/>
  <c r="W7" i="4"/>
  <c r="X7" i="4"/>
  <c r="Y7" i="4"/>
  <c r="W8" i="4"/>
  <c r="X8" i="4"/>
  <c r="Y8" i="4"/>
  <c r="W9" i="4"/>
  <c r="X9" i="4"/>
  <c r="Y9" i="4"/>
  <c r="W10" i="4"/>
  <c r="X10" i="4"/>
  <c r="Y10" i="4"/>
  <c r="W11" i="4"/>
  <c r="X11" i="4"/>
  <c r="Y11" i="4"/>
  <c r="W12" i="4"/>
  <c r="X12" i="4"/>
  <c r="Y12" i="4"/>
  <c r="W13" i="4"/>
  <c r="X13" i="4"/>
  <c r="Y13" i="4"/>
  <c r="W14" i="4"/>
  <c r="X14" i="4"/>
  <c r="Y14" i="4"/>
  <c r="W15" i="4"/>
  <c r="X15" i="4"/>
  <c r="Y15" i="4"/>
  <c r="W16" i="4"/>
  <c r="X16" i="4"/>
  <c r="Y16" i="4"/>
  <c r="W17" i="4"/>
  <c r="X17" i="4"/>
  <c r="Y17" i="4"/>
  <c r="W18" i="4"/>
  <c r="X18" i="4"/>
  <c r="Y18" i="4"/>
  <c r="W19" i="4"/>
  <c r="X19" i="4"/>
  <c r="Y19" i="4"/>
  <c r="W20" i="4"/>
  <c r="X20" i="4"/>
  <c r="Y20" i="4"/>
  <c r="W21" i="4"/>
  <c r="X21" i="4"/>
  <c r="Y21" i="4"/>
  <c r="W22" i="4"/>
  <c r="X22" i="4"/>
  <c r="Y22" i="4"/>
  <c r="W23" i="4"/>
  <c r="X23" i="4"/>
  <c r="Y23" i="4"/>
  <c r="W24" i="4"/>
  <c r="X24" i="4"/>
  <c r="Y24" i="4"/>
  <c r="W25" i="4"/>
  <c r="X25" i="4"/>
  <c r="Y25" i="4"/>
  <c r="W26" i="4"/>
  <c r="X26" i="4"/>
  <c r="Y26" i="4"/>
  <c r="W27" i="4"/>
  <c r="X27" i="4"/>
  <c r="Y27" i="4"/>
  <c r="W28" i="4"/>
  <c r="X28" i="4"/>
  <c r="Y28" i="4"/>
  <c r="W29" i="4"/>
  <c r="X29" i="4"/>
  <c r="Y29" i="4"/>
  <c r="W30" i="4"/>
  <c r="X30" i="4"/>
  <c r="Y30" i="4"/>
  <c r="W31" i="4"/>
  <c r="X31" i="4"/>
  <c r="Y31" i="4"/>
  <c r="W32" i="4"/>
  <c r="X32" i="4"/>
  <c r="Y32" i="4"/>
  <c r="W33" i="4"/>
  <c r="X33" i="4"/>
  <c r="Y4" i="4"/>
  <c r="X4" i="4"/>
  <c r="W4" i="4"/>
  <c r="R5" i="4"/>
  <c r="S5" i="4"/>
  <c r="R6" i="4"/>
  <c r="S6" i="4"/>
  <c r="R7" i="4"/>
  <c r="S7" i="4"/>
  <c r="R8" i="4"/>
  <c r="S8" i="4"/>
  <c r="R9" i="4"/>
  <c r="S9" i="4"/>
  <c r="R10" i="4"/>
  <c r="S10" i="4"/>
  <c r="R11" i="4"/>
  <c r="S11" i="4"/>
  <c r="R12" i="4"/>
  <c r="S12" i="4"/>
  <c r="R13" i="4"/>
  <c r="S13" i="4"/>
  <c r="R14" i="4"/>
  <c r="S14" i="4"/>
  <c r="R15" i="4"/>
  <c r="S15" i="4"/>
  <c r="R16" i="4"/>
  <c r="S16" i="4"/>
  <c r="R17" i="4"/>
  <c r="S17" i="4"/>
  <c r="R18" i="4"/>
  <c r="S18" i="4"/>
  <c r="R19" i="4"/>
  <c r="S19" i="4"/>
  <c r="R20" i="4"/>
  <c r="S20" i="4"/>
  <c r="R21" i="4"/>
  <c r="S21" i="4"/>
  <c r="R22" i="4"/>
  <c r="S22" i="4"/>
  <c r="R23" i="4"/>
  <c r="S23" i="4"/>
  <c r="R24" i="4"/>
  <c r="S24" i="4"/>
  <c r="R25" i="4"/>
  <c r="S25" i="4"/>
  <c r="R26" i="4"/>
  <c r="S26" i="4"/>
  <c r="R27" i="4"/>
  <c r="S27" i="4"/>
  <c r="R28" i="4"/>
  <c r="S28" i="4"/>
  <c r="R29" i="4"/>
  <c r="S29" i="4"/>
  <c r="R30" i="4"/>
  <c r="S30" i="4"/>
  <c r="R31" i="4"/>
  <c r="S31" i="4"/>
  <c r="R32" i="4"/>
  <c r="S32" i="4"/>
  <c r="R33" i="4"/>
  <c r="S33" i="4"/>
  <c r="R4" i="4"/>
  <c r="S4" i="4"/>
  <c r="S34" i="4" s="1"/>
  <c r="P5" i="4" a="1"/>
  <c r="P6" i="4" a="1"/>
  <c r="P7" i="4" a="1"/>
  <c r="P8" i="4" a="1"/>
  <c r="P9" i="4" a="1"/>
  <c r="P10" i="4" a="1"/>
  <c r="P11" i="4" a="1"/>
  <c r="P12" i="4" a="1"/>
  <c r="P13" i="4" a="1"/>
  <c r="P14" i="4" a="1"/>
  <c r="P15" i="4" a="1"/>
  <c r="P16" i="4" a="1"/>
  <c r="P17" i="4" a="1"/>
  <c r="P18" i="4" a="1"/>
  <c r="P19" i="4" a="1"/>
  <c r="P20" i="4" a="1"/>
  <c r="P21" i="4" a="1"/>
  <c r="P22" i="4" a="1"/>
  <c r="P23" i="4" a="1"/>
  <c r="P24" i="4" a="1"/>
  <c r="P25" i="4" a="1"/>
  <c r="P26" i="4" a="1"/>
  <c r="P27" i="4" a="1"/>
  <c r="P28" i="4" a="1"/>
  <c r="P29" i="4" a="1"/>
  <c r="P30" i="4" a="1"/>
  <c r="P31" i="4" a="1"/>
  <c r="P32" i="4" a="1"/>
  <c r="P33" i="4" a="1"/>
  <c r="P4" i="4" a="1"/>
  <c r="O5" i="4"/>
  <c r="AM5" i="4" s="1"/>
  <c r="O6" i="4"/>
  <c r="AM6" i="4" s="1"/>
  <c r="O7" i="4"/>
  <c r="AM7" i="4" s="1"/>
  <c r="O8" i="4"/>
  <c r="AM8" i="4" s="1"/>
  <c r="O9" i="4"/>
  <c r="AM9" i="4" s="1"/>
  <c r="O10" i="4"/>
  <c r="AM10" i="4" s="1"/>
  <c r="O11" i="4"/>
  <c r="AM11" i="4" s="1"/>
  <c r="O12" i="4"/>
  <c r="AM12" i="4" s="1"/>
  <c r="O13" i="4"/>
  <c r="AM13" i="4" s="1"/>
  <c r="O14" i="4"/>
  <c r="AM14" i="4" s="1"/>
  <c r="O15" i="4"/>
  <c r="AM15" i="4" s="1"/>
  <c r="O16" i="4"/>
  <c r="AM16" i="4" s="1"/>
  <c r="O17" i="4"/>
  <c r="AM17" i="4" s="1"/>
  <c r="O18" i="4"/>
  <c r="AM18" i="4" s="1"/>
  <c r="O19" i="4"/>
  <c r="AM19" i="4" s="1"/>
  <c r="O20" i="4"/>
  <c r="AM20" i="4" s="1"/>
  <c r="O21" i="4"/>
  <c r="AM21" i="4" s="1"/>
  <c r="O22" i="4"/>
  <c r="AM22" i="4" s="1"/>
  <c r="O23" i="4"/>
  <c r="AM23" i="4" s="1"/>
  <c r="O24" i="4"/>
  <c r="AM24" i="4" s="1"/>
  <c r="O25" i="4"/>
  <c r="AM25" i="4" s="1"/>
  <c r="O26" i="4"/>
  <c r="AM26" i="4" s="1"/>
  <c r="O27" i="4"/>
  <c r="AM27" i="4" s="1"/>
  <c r="O28" i="4"/>
  <c r="AM28" i="4" s="1"/>
  <c r="O29" i="4"/>
  <c r="AM29" i="4" s="1"/>
  <c r="O30" i="4"/>
  <c r="AM30" i="4" s="1"/>
  <c r="O31" i="4"/>
  <c r="AM31" i="4" s="1"/>
  <c r="O32" i="4"/>
  <c r="AM32" i="4" s="1"/>
  <c r="O33" i="4"/>
  <c r="AM33" i="4" s="1"/>
  <c r="O4" i="4"/>
  <c r="AM4" i="4" s="1"/>
  <c r="N5" i="4"/>
  <c r="U5" i="4" s="1"/>
  <c r="T5" i="4" s="1"/>
  <c r="N6" i="4"/>
  <c r="U6" i="4" s="1"/>
  <c r="T6" i="4" s="1"/>
  <c r="N7" i="4"/>
  <c r="U7" i="4" s="1"/>
  <c r="T7" i="4" s="1"/>
  <c r="N8" i="4"/>
  <c r="U8" i="4" s="1"/>
  <c r="T8" i="4" s="1"/>
  <c r="N9" i="4"/>
  <c r="U9" i="4" s="1"/>
  <c r="T9" i="4" s="1"/>
  <c r="N10" i="4"/>
  <c r="U10" i="4" s="1"/>
  <c r="T10" i="4" s="1"/>
  <c r="N11" i="4"/>
  <c r="U11" i="4" s="1"/>
  <c r="T11" i="4" s="1"/>
  <c r="N12" i="4"/>
  <c r="U12" i="4" s="1"/>
  <c r="T12" i="4" s="1"/>
  <c r="N13" i="4"/>
  <c r="U13" i="4" s="1"/>
  <c r="T13" i="4" s="1"/>
  <c r="N14" i="4"/>
  <c r="U14" i="4" s="1"/>
  <c r="T14" i="4" s="1"/>
  <c r="N15" i="4"/>
  <c r="U15" i="4" s="1"/>
  <c r="T15" i="4" s="1"/>
  <c r="N16" i="4"/>
  <c r="U16" i="4" s="1"/>
  <c r="T16" i="4" s="1"/>
  <c r="N17" i="4"/>
  <c r="U17" i="4" s="1"/>
  <c r="T17" i="4" s="1"/>
  <c r="N18" i="4"/>
  <c r="U18" i="4" s="1"/>
  <c r="T18" i="4" s="1"/>
  <c r="N19" i="4"/>
  <c r="U19" i="4" s="1"/>
  <c r="T19" i="4" s="1"/>
  <c r="N20" i="4"/>
  <c r="U20" i="4" s="1"/>
  <c r="T20" i="4" s="1"/>
  <c r="N21" i="4"/>
  <c r="U21" i="4" s="1"/>
  <c r="T21" i="4" s="1"/>
  <c r="N22" i="4"/>
  <c r="U22" i="4" s="1"/>
  <c r="T22" i="4" s="1"/>
  <c r="N23" i="4"/>
  <c r="U23" i="4" s="1"/>
  <c r="T23" i="4" s="1"/>
  <c r="N24" i="4"/>
  <c r="U24" i="4" s="1"/>
  <c r="T24" i="4" s="1"/>
  <c r="N25" i="4"/>
  <c r="U25" i="4" s="1"/>
  <c r="T25" i="4" s="1"/>
  <c r="N26" i="4"/>
  <c r="U26" i="4" s="1"/>
  <c r="T26" i="4" s="1"/>
  <c r="N27" i="4"/>
  <c r="U27" i="4" s="1"/>
  <c r="T27" i="4" s="1"/>
  <c r="N28" i="4"/>
  <c r="U28" i="4" s="1"/>
  <c r="T28" i="4" s="1"/>
  <c r="N29" i="4"/>
  <c r="U29" i="4" s="1"/>
  <c r="T29" i="4" s="1"/>
  <c r="N30" i="4"/>
  <c r="U30" i="4" s="1"/>
  <c r="T30" i="4" s="1"/>
  <c r="N31" i="4"/>
  <c r="U31" i="4" s="1"/>
  <c r="T31" i="4" s="1"/>
  <c r="N32" i="4"/>
  <c r="U32" i="4" s="1"/>
  <c r="T32" i="4" s="1"/>
  <c r="N33" i="4"/>
  <c r="U33" i="4" s="1"/>
  <c r="T33" i="4" s="1"/>
  <c r="N4" i="4"/>
  <c r="U4" i="4" s="1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4" i="4"/>
  <c r="D34" i="4"/>
  <c r="C34" i="4"/>
  <c r="B34" i="4"/>
  <c r="AS6" i="5"/>
  <c r="AS7" i="5"/>
  <c r="AS8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S35" i="5"/>
  <c r="AS36" i="5"/>
  <c r="AS37" i="5"/>
  <c r="AS38" i="5"/>
  <c r="AS39" i="5"/>
  <c r="AS40" i="5"/>
  <c r="AS41" i="5"/>
  <c r="AS42" i="5"/>
  <c r="AS43" i="5"/>
  <c r="AS44" i="5"/>
  <c r="AS45" i="5"/>
  <c r="AS46" i="5"/>
  <c r="AS47" i="5"/>
  <c r="AS48" i="5"/>
  <c r="AS49" i="5"/>
  <c r="AS50" i="5"/>
  <c r="AS51" i="5"/>
  <c r="AS52" i="5"/>
  <c r="AS53" i="5"/>
  <c r="AS54" i="5"/>
  <c r="AS55" i="5"/>
  <c r="AS56" i="5"/>
  <c r="AS57" i="5"/>
  <c r="AS58" i="5"/>
  <c r="AS59" i="5"/>
  <c r="AS60" i="5"/>
  <c r="AS61" i="5"/>
  <c r="AS62" i="5"/>
  <c r="AS63" i="5"/>
  <c r="AS64" i="5"/>
  <c r="AS65" i="5"/>
  <c r="AS66" i="5"/>
  <c r="AS67" i="5"/>
  <c r="AS68" i="5"/>
  <c r="AS69" i="5"/>
  <c r="AS70" i="5"/>
  <c r="AS71" i="5"/>
  <c r="AS72" i="5"/>
  <c r="AS73" i="5"/>
  <c r="AS74" i="5"/>
  <c r="AS75" i="5"/>
  <c r="AS76" i="5"/>
  <c r="AS77" i="5"/>
  <c r="AS78" i="5"/>
  <c r="AS79" i="5"/>
  <c r="AS80" i="5"/>
  <c r="AS81" i="5"/>
  <c r="AS82" i="5"/>
  <c r="AS83" i="5"/>
  <c r="AS84" i="5"/>
  <c r="AS85" i="5"/>
  <c r="AS86" i="5"/>
  <c r="AS87" i="5"/>
  <c r="AS88" i="5"/>
  <c r="AS89" i="5"/>
  <c r="AS90" i="5"/>
  <c r="AS91" i="5"/>
  <c r="AS92" i="5"/>
  <c r="AS93" i="5"/>
  <c r="AS94" i="5"/>
  <c r="AS95" i="5"/>
  <c r="AS96" i="5"/>
  <c r="AS97" i="5"/>
  <c r="AS98" i="5"/>
  <c r="AS99" i="5"/>
  <c r="AS100" i="5"/>
  <c r="AS101" i="5"/>
  <c r="AS102" i="5"/>
  <c r="AS103" i="5"/>
  <c r="AS104" i="5"/>
  <c r="AS105" i="5"/>
  <c r="AS106" i="5"/>
  <c r="AS107" i="5"/>
  <c r="AS109" i="5"/>
  <c r="AS110" i="5"/>
  <c r="AS111" i="5"/>
  <c r="AS5" i="5"/>
  <c r="Y108" i="5" a="1"/>
  <c r="X108" i="5"/>
  <c r="AX108" i="5" s="1"/>
  <c r="AK108" i="5" s="1"/>
  <c r="X6" i="5"/>
  <c r="AX6" i="5" s="1"/>
  <c r="AK6" i="5" s="1"/>
  <c r="Y6" i="5" a="1"/>
  <c r="X7" i="5"/>
  <c r="AX7" i="5" s="1"/>
  <c r="Y7" i="5" a="1"/>
  <c r="X8" i="5"/>
  <c r="AX8" i="5" s="1"/>
  <c r="Y8" i="5" a="1"/>
  <c r="X9" i="5"/>
  <c r="AX9" i="5" s="1"/>
  <c r="AK9" i="5" s="1"/>
  <c r="Y9" i="5" a="1"/>
  <c r="X10" i="5"/>
  <c r="AX10" i="5" s="1"/>
  <c r="AK10" i="5" s="1"/>
  <c r="Y10" i="5" a="1"/>
  <c r="X11" i="5"/>
  <c r="AX11" i="5" s="1"/>
  <c r="Y11" i="5" a="1"/>
  <c r="X12" i="5"/>
  <c r="AX12" i="5" s="1"/>
  <c r="AK12" i="5" s="1"/>
  <c r="Y12" i="5" a="1"/>
  <c r="X13" i="5"/>
  <c r="AX13" i="5" s="1"/>
  <c r="Y13" i="5" a="1"/>
  <c r="X14" i="5"/>
  <c r="AX14" i="5" s="1"/>
  <c r="AK14" i="5" s="1"/>
  <c r="Y14" i="5" a="1"/>
  <c r="X15" i="5"/>
  <c r="AX15" i="5" s="1"/>
  <c r="Y15" i="5" a="1"/>
  <c r="X16" i="5"/>
  <c r="AX16" i="5" s="1"/>
  <c r="Y16" i="5" a="1"/>
  <c r="X17" i="5"/>
  <c r="AX17" i="5" s="1"/>
  <c r="Y17" i="5" a="1"/>
  <c r="X18" i="5"/>
  <c r="AX18" i="5" s="1"/>
  <c r="AK18" i="5" s="1"/>
  <c r="Y18" i="5" a="1"/>
  <c r="X19" i="5"/>
  <c r="AX19" i="5" s="1"/>
  <c r="AK19" i="5" s="1"/>
  <c r="Y19" i="5" a="1"/>
  <c r="X20" i="5"/>
  <c r="AX20" i="5" s="1"/>
  <c r="Y20" i="5" a="1"/>
  <c r="X21" i="5"/>
  <c r="AX21" i="5" s="1"/>
  <c r="Y21" i="5" a="1"/>
  <c r="X22" i="5"/>
  <c r="AX22" i="5" s="1"/>
  <c r="Y22" i="5" a="1"/>
  <c r="X23" i="5"/>
  <c r="AX23" i="5" s="1"/>
  <c r="Y23" i="5" a="1"/>
  <c r="X24" i="5"/>
  <c r="AX24" i="5" s="1"/>
  <c r="AK24" i="5" s="1"/>
  <c r="Y24" i="5" a="1"/>
  <c r="X25" i="5"/>
  <c r="AX25" i="5" s="1"/>
  <c r="AK25" i="5" s="1"/>
  <c r="Y25" i="5" a="1"/>
  <c r="X26" i="5"/>
  <c r="AX26" i="5" s="1"/>
  <c r="Y26" i="5" a="1"/>
  <c r="X27" i="5"/>
  <c r="AX27" i="5" s="1"/>
  <c r="Y27" i="5" a="1"/>
  <c r="X28" i="5"/>
  <c r="AX28" i="5" s="1"/>
  <c r="Y28" i="5" a="1"/>
  <c r="X29" i="5"/>
  <c r="AX29" i="5" s="1"/>
  <c r="AK29" i="5" s="1"/>
  <c r="Y29" i="5" a="1"/>
  <c r="X30" i="5"/>
  <c r="AX30" i="5" s="1"/>
  <c r="Y30" i="5" a="1"/>
  <c r="X31" i="5"/>
  <c r="AX31" i="5" s="1"/>
  <c r="Y31" i="5" a="1"/>
  <c r="X32" i="5"/>
  <c r="AX32" i="5" s="1"/>
  <c r="Y32" i="5" a="1"/>
  <c r="X33" i="5"/>
  <c r="AX33" i="5" s="1"/>
  <c r="Y33" i="5" a="1"/>
  <c r="X34" i="5"/>
  <c r="AX34" i="5" s="1"/>
  <c r="Y34" i="5" a="1"/>
  <c r="X35" i="5"/>
  <c r="AX35" i="5" s="1"/>
  <c r="Y35" i="5" a="1"/>
  <c r="X36" i="5"/>
  <c r="Y36" i="5" a="1"/>
  <c r="AX36" i="5" s="1"/>
  <c r="X37" i="5"/>
  <c r="AX37" i="5" s="1"/>
  <c r="Y37" i="5" a="1"/>
  <c r="X38" i="5"/>
  <c r="AX38" i="5" s="1"/>
  <c r="AK38" i="5" s="1"/>
  <c r="Y38" i="5" a="1"/>
  <c r="X39" i="5"/>
  <c r="AX39" i="5" s="1"/>
  <c r="AK39" i="5" s="1"/>
  <c r="Y39" i="5" a="1"/>
  <c r="X40" i="5"/>
  <c r="AX40" i="5" s="1"/>
  <c r="Y40" i="5" a="1"/>
  <c r="X41" i="5"/>
  <c r="AX41" i="5" s="1"/>
  <c r="Y41" i="5" a="1"/>
  <c r="X42" i="5"/>
  <c r="AX42" i="5" s="1"/>
  <c r="Y42" i="5" a="1"/>
  <c r="X43" i="5"/>
  <c r="AX43" i="5" s="1"/>
  <c r="Y43" i="5" a="1"/>
  <c r="X44" i="5"/>
  <c r="AX44" i="5" s="1"/>
  <c r="Y44" i="5" a="1"/>
  <c r="X45" i="5"/>
  <c r="AX45" i="5" s="1"/>
  <c r="Y45" i="5" a="1"/>
  <c r="X46" i="5"/>
  <c r="AX46" i="5" s="1"/>
  <c r="AK46" i="5" s="1"/>
  <c r="Y46" i="5" a="1"/>
  <c r="X47" i="5"/>
  <c r="AX47" i="5" s="1"/>
  <c r="Y47" i="5" a="1"/>
  <c r="X48" i="5"/>
  <c r="AX48" i="5" s="1"/>
  <c r="Y48" i="5" a="1"/>
  <c r="X49" i="5"/>
  <c r="AX49" i="5" s="1"/>
  <c r="AK49" i="5" s="1"/>
  <c r="Y49" i="5" a="1"/>
  <c r="X50" i="5"/>
  <c r="AX50" i="5" s="1"/>
  <c r="AK50" i="5" s="1"/>
  <c r="Y50" i="5" a="1"/>
  <c r="X51" i="5"/>
  <c r="AX51" i="5" s="1"/>
  <c r="AK51" i="5" s="1"/>
  <c r="Y51" i="5" a="1"/>
  <c r="X52" i="5"/>
  <c r="AX52" i="5" s="1"/>
  <c r="AK52" i="5" s="1"/>
  <c r="Y52" i="5" a="1"/>
  <c r="X53" i="5"/>
  <c r="AX53" i="5" s="1"/>
  <c r="AK53" i="5" s="1"/>
  <c r="Y53" i="5" a="1"/>
  <c r="X54" i="5"/>
  <c r="AX54" i="5" s="1"/>
  <c r="AK54" i="5" s="1"/>
  <c r="Y54" i="5" a="1"/>
  <c r="X55" i="5"/>
  <c r="AX55" i="5" s="1"/>
  <c r="AK55" i="5" s="1"/>
  <c r="Y55" i="5" a="1"/>
  <c r="X56" i="5"/>
  <c r="AX56" i="5" s="1"/>
  <c r="AK56" i="5" s="1"/>
  <c r="Y56" i="5" a="1"/>
  <c r="X57" i="5"/>
  <c r="AX57" i="5" s="1"/>
  <c r="AK57" i="5" s="1"/>
  <c r="Y57" i="5" a="1"/>
  <c r="X58" i="5"/>
  <c r="AX58" i="5" s="1"/>
  <c r="AK58" i="5" s="1"/>
  <c r="Y58" i="5" a="1"/>
  <c r="X59" i="5"/>
  <c r="AX59" i="5" s="1"/>
  <c r="AK59" i="5" s="1"/>
  <c r="Y59" i="5" a="1"/>
  <c r="X60" i="5"/>
  <c r="AX60" i="5" s="1"/>
  <c r="AK60" i="5" s="1"/>
  <c r="Y60" i="5" a="1"/>
  <c r="X61" i="5"/>
  <c r="AX61" i="5" s="1"/>
  <c r="AK61" i="5" s="1"/>
  <c r="Y61" i="5" a="1"/>
  <c r="X62" i="5"/>
  <c r="AX62" i="5" s="1"/>
  <c r="AK62" i="5" s="1"/>
  <c r="Y62" i="5" a="1"/>
  <c r="X63" i="5"/>
  <c r="AX63" i="5" s="1"/>
  <c r="AK63" i="5" s="1"/>
  <c r="Y63" i="5" a="1"/>
  <c r="X64" i="5"/>
  <c r="AX64" i="5" s="1"/>
  <c r="AK64" i="5" s="1"/>
  <c r="Y64" i="5" a="1"/>
  <c r="X65" i="5"/>
  <c r="AX65" i="5" s="1"/>
  <c r="AK65" i="5" s="1"/>
  <c r="Y65" i="5" a="1"/>
  <c r="X66" i="5"/>
  <c r="AX66" i="5" s="1"/>
  <c r="AK66" i="5" s="1"/>
  <c r="Y66" i="5" a="1"/>
  <c r="X67" i="5"/>
  <c r="AX67" i="5" s="1"/>
  <c r="AK67" i="5" s="1"/>
  <c r="Y67" i="5" a="1"/>
  <c r="X68" i="5"/>
  <c r="AX68" i="5" s="1"/>
  <c r="AK68" i="5" s="1"/>
  <c r="Y68" i="5" a="1"/>
  <c r="X69" i="5"/>
  <c r="AX69" i="5" s="1"/>
  <c r="AK69" i="5" s="1"/>
  <c r="Y69" i="5" a="1"/>
  <c r="X70" i="5"/>
  <c r="AX70" i="5" s="1"/>
  <c r="AK70" i="5" s="1"/>
  <c r="Y70" i="5" a="1"/>
  <c r="X71" i="5"/>
  <c r="AX71" i="5" s="1"/>
  <c r="AK71" i="5" s="1"/>
  <c r="Y71" i="5" a="1"/>
  <c r="X72" i="5"/>
  <c r="AX72" i="5" s="1"/>
  <c r="AK72" i="5" s="1"/>
  <c r="Y72" i="5" a="1"/>
  <c r="X73" i="5"/>
  <c r="AX73" i="5" s="1"/>
  <c r="AK73" i="5" s="1"/>
  <c r="Y73" i="5" a="1"/>
  <c r="X74" i="5"/>
  <c r="AX74" i="5" s="1"/>
  <c r="AK74" i="5" s="1"/>
  <c r="Y74" i="5" a="1"/>
  <c r="X75" i="5"/>
  <c r="AX75" i="5" s="1"/>
  <c r="AK75" i="5" s="1"/>
  <c r="Y75" i="5" a="1"/>
  <c r="X76" i="5"/>
  <c r="AX76" i="5" s="1"/>
  <c r="AK76" i="5" s="1"/>
  <c r="Y76" i="5" a="1"/>
  <c r="X77" i="5"/>
  <c r="AX77" i="5" s="1"/>
  <c r="AK77" i="5" s="1"/>
  <c r="Y77" i="5" a="1"/>
  <c r="X78" i="5"/>
  <c r="AX78" i="5" s="1"/>
  <c r="AK78" i="5" s="1"/>
  <c r="Y78" i="5" a="1"/>
  <c r="X79" i="5"/>
  <c r="AX79" i="5" s="1"/>
  <c r="AK79" i="5" s="1"/>
  <c r="Y79" i="5" a="1"/>
  <c r="X80" i="5"/>
  <c r="AX80" i="5" s="1"/>
  <c r="AK80" i="5" s="1"/>
  <c r="Y80" i="5" a="1"/>
  <c r="X81" i="5"/>
  <c r="AX81" i="5" s="1"/>
  <c r="AK81" i="5" s="1"/>
  <c r="Y81" i="5" a="1"/>
  <c r="X82" i="5"/>
  <c r="AX82" i="5" s="1"/>
  <c r="AK82" i="5" s="1"/>
  <c r="Y82" i="5" a="1"/>
  <c r="X83" i="5"/>
  <c r="AX83" i="5" s="1"/>
  <c r="AK83" i="5" s="1"/>
  <c r="Y83" i="5" a="1"/>
  <c r="X84" i="5"/>
  <c r="AX84" i="5" s="1"/>
  <c r="AK84" i="5" s="1"/>
  <c r="Y84" i="5" a="1"/>
  <c r="X85" i="5"/>
  <c r="AX85" i="5" s="1"/>
  <c r="AK85" i="5" s="1"/>
  <c r="Y85" i="5" a="1"/>
  <c r="X86" i="5"/>
  <c r="AX86" i="5" s="1"/>
  <c r="AK86" i="5" s="1"/>
  <c r="Y86" i="5" a="1"/>
  <c r="X87" i="5"/>
  <c r="AX87" i="5" s="1"/>
  <c r="AK87" i="5" s="1"/>
  <c r="Y87" i="5" a="1"/>
  <c r="X88" i="5"/>
  <c r="AX88" i="5" s="1"/>
  <c r="AK88" i="5" s="1"/>
  <c r="Y88" i="5" a="1"/>
  <c r="X89" i="5"/>
  <c r="AX89" i="5" s="1"/>
  <c r="AK89" i="5" s="1"/>
  <c r="Y89" i="5" a="1"/>
  <c r="X90" i="5"/>
  <c r="AX90" i="5" s="1"/>
  <c r="AK90" i="5" s="1"/>
  <c r="Y90" i="5" a="1"/>
  <c r="X91" i="5"/>
  <c r="AX91" i="5" s="1"/>
  <c r="AK91" i="5" s="1"/>
  <c r="Y91" i="5" a="1"/>
  <c r="X92" i="5"/>
  <c r="AX92" i="5" s="1"/>
  <c r="AK92" i="5" s="1"/>
  <c r="Y92" i="5" a="1"/>
  <c r="X93" i="5"/>
  <c r="AX93" i="5" s="1"/>
  <c r="AK93" i="5" s="1"/>
  <c r="Y93" i="5" a="1"/>
  <c r="X94" i="5"/>
  <c r="AX94" i="5" s="1"/>
  <c r="AK94" i="5" s="1"/>
  <c r="Y94" i="5" a="1"/>
  <c r="X95" i="5"/>
  <c r="AX95" i="5" s="1"/>
  <c r="AK95" i="5" s="1"/>
  <c r="Y95" i="5" a="1"/>
  <c r="X96" i="5"/>
  <c r="AX96" i="5" s="1"/>
  <c r="AK96" i="5" s="1"/>
  <c r="Y96" i="5" a="1"/>
  <c r="X97" i="5"/>
  <c r="AX97" i="5" s="1"/>
  <c r="AK97" i="5" s="1"/>
  <c r="Y97" i="5" a="1"/>
  <c r="X98" i="5"/>
  <c r="AX98" i="5" s="1"/>
  <c r="AK98" i="5" s="1"/>
  <c r="Y98" i="5" a="1"/>
  <c r="X99" i="5"/>
  <c r="AX99" i="5" s="1"/>
  <c r="AK99" i="5" s="1"/>
  <c r="Y99" i="5" a="1"/>
  <c r="X100" i="5"/>
  <c r="AX100" i="5" s="1"/>
  <c r="AK100" i="5" s="1"/>
  <c r="Y100" i="5" a="1"/>
  <c r="X101" i="5"/>
  <c r="AX101" i="5" s="1"/>
  <c r="AK101" i="5" s="1"/>
  <c r="Y101" i="5" a="1"/>
  <c r="X102" i="5"/>
  <c r="AX102" i="5" s="1"/>
  <c r="AK102" i="5" s="1"/>
  <c r="Y102" i="5" a="1"/>
  <c r="X103" i="5"/>
  <c r="AX103" i="5" s="1"/>
  <c r="AK103" i="5" s="1"/>
  <c r="Y103" i="5" a="1"/>
  <c r="X104" i="5"/>
  <c r="AX104" i="5" s="1"/>
  <c r="AK104" i="5" s="1"/>
  <c r="Y104" i="5" a="1"/>
  <c r="X105" i="5"/>
  <c r="AX105" i="5" s="1"/>
  <c r="AK105" i="5" s="1"/>
  <c r="Y105" i="5" a="1"/>
  <c r="X106" i="5"/>
  <c r="AX106" i="5" s="1"/>
  <c r="AK106" i="5" s="1"/>
  <c r="Y106" i="5" a="1"/>
  <c r="X107" i="5"/>
  <c r="AX107" i="5" s="1"/>
  <c r="AK107" i="5" s="1"/>
  <c r="Y107" i="5" a="1"/>
  <c r="X109" i="5"/>
  <c r="AX109" i="5" s="1"/>
  <c r="AK109" i="5" s="1"/>
  <c r="Y109" i="5" a="1"/>
  <c r="X110" i="5"/>
  <c r="AX110" i="5" s="1"/>
  <c r="AK110" i="5" s="1"/>
  <c r="Y110" i="5" a="1"/>
  <c r="X111" i="5"/>
  <c r="AX111" i="5" s="1"/>
  <c r="AK111" i="5" s="1"/>
  <c r="Y111" i="5" a="1"/>
  <c r="Y5" i="5" a="1"/>
  <c r="X5" i="5"/>
  <c r="AX5" i="5" s="1"/>
  <c r="D112" i="5"/>
  <c r="C112" i="5"/>
  <c r="B112" i="5"/>
  <c r="L112" i="5"/>
  <c r="K112" i="5"/>
  <c r="J112" i="5"/>
  <c r="I112" i="5"/>
  <c r="W6" i="5"/>
  <c r="AE6" i="5" s="1"/>
  <c r="AD6" i="5" s="1"/>
  <c r="W7" i="5"/>
  <c r="AE7" i="5" s="1"/>
  <c r="AD7" i="5" s="1"/>
  <c r="W8" i="5"/>
  <c r="AE8" i="5" s="1"/>
  <c r="W9" i="5"/>
  <c r="AE9" i="5" s="1"/>
  <c r="AD9" i="5" s="1"/>
  <c r="W10" i="5"/>
  <c r="AE10" i="5" s="1"/>
  <c r="AD10" i="5" s="1"/>
  <c r="W11" i="5"/>
  <c r="AE11" i="5" s="1"/>
  <c r="AD11" i="5" s="1"/>
  <c r="W12" i="5"/>
  <c r="AE12" i="5" s="1"/>
  <c r="AD12" i="5" s="1"/>
  <c r="W13" i="5"/>
  <c r="AE13" i="5" s="1"/>
  <c r="W14" i="5"/>
  <c r="AE14" i="5" s="1"/>
  <c r="AD14" i="5" s="1"/>
  <c r="W15" i="5"/>
  <c r="AE15" i="5" s="1"/>
  <c r="AD15" i="5" s="1"/>
  <c r="W16" i="5"/>
  <c r="AE16" i="5" s="1"/>
  <c r="AD16" i="5" s="1"/>
  <c r="W17" i="5"/>
  <c r="AE17" i="5" s="1"/>
  <c r="AD17" i="5" s="1"/>
  <c r="W18" i="5"/>
  <c r="AE18" i="5" s="1"/>
  <c r="AD18" i="5" s="1"/>
  <c r="W19" i="5"/>
  <c r="AE19" i="5" s="1"/>
  <c r="AD19" i="5" s="1"/>
  <c r="W20" i="5"/>
  <c r="AE20" i="5" s="1"/>
  <c r="AD20" i="5" s="1"/>
  <c r="W21" i="5"/>
  <c r="AE21" i="5" s="1"/>
  <c r="AD21" i="5" s="1"/>
  <c r="W22" i="5"/>
  <c r="AE22" i="5" s="1"/>
  <c r="AD22" i="5" s="1"/>
  <c r="W23" i="5"/>
  <c r="AE23" i="5" s="1"/>
  <c r="AD23" i="5" s="1"/>
  <c r="W24" i="5"/>
  <c r="AE24" i="5" s="1"/>
  <c r="AD24" i="5" s="1"/>
  <c r="W25" i="5"/>
  <c r="AE25" i="5" s="1"/>
  <c r="AD25" i="5" s="1"/>
  <c r="W26" i="5"/>
  <c r="AE26" i="5" s="1"/>
  <c r="AD26" i="5" s="1"/>
  <c r="W27" i="5"/>
  <c r="AE27" i="5" s="1"/>
  <c r="AD27" i="5" s="1"/>
  <c r="W28" i="5"/>
  <c r="AE28" i="5" s="1"/>
  <c r="AD28" i="5" s="1"/>
  <c r="W29" i="5"/>
  <c r="AE29" i="5" s="1"/>
  <c r="AD29" i="5" s="1"/>
  <c r="W30" i="5"/>
  <c r="AE30" i="5" s="1"/>
  <c r="AD30" i="5" s="1"/>
  <c r="W31" i="5"/>
  <c r="AE31" i="5" s="1"/>
  <c r="AD31" i="5" s="1"/>
  <c r="W32" i="5"/>
  <c r="AE32" i="5" s="1"/>
  <c r="AD32" i="5" s="1"/>
  <c r="W33" i="5"/>
  <c r="AE33" i="5" s="1"/>
  <c r="AD33" i="5" s="1"/>
  <c r="W34" i="5"/>
  <c r="AE34" i="5" s="1"/>
  <c r="AD34" i="5" s="1"/>
  <c r="W35" i="5"/>
  <c r="AE35" i="5" s="1"/>
  <c r="AD35" i="5" s="1"/>
  <c r="W36" i="5"/>
  <c r="AE36" i="5" s="1"/>
  <c r="AD36" i="5" s="1"/>
  <c r="W37" i="5"/>
  <c r="AE37" i="5" s="1"/>
  <c r="AD37" i="5" s="1"/>
  <c r="W38" i="5"/>
  <c r="AE38" i="5" s="1"/>
  <c r="AD38" i="5" s="1"/>
  <c r="W39" i="5"/>
  <c r="AE39" i="5" s="1"/>
  <c r="AD39" i="5" s="1"/>
  <c r="W40" i="5"/>
  <c r="AE40" i="5" s="1"/>
  <c r="W41" i="5"/>
  <c r="AE41" i="5" s="1"/>
  <c r="AD41" i="5" s="1"/>
  <c r="W42" i="5"/>
  <c r="AE42" i="5" s="1"/>
  <c r="AD42" i="5" s="1"/>
  <c r="W43" i="5"/>
  <c r="AE43" i="5" s="1"/>
  <c r="W44" i="5"/>
  <c r="AE44" i="5" s="1"/>
  <c r="AD44" i="5" s="1"/>
  <c r="W45" i="5"/>
  <c r="AE45" i="5" s="1"/>
  <c r="AD45" i="5" s="1"/>
  <c r="W46" i="5"/>
  <c r="AE46" i="5" s="1"/>
  <c r="AD46" i="5" s="1"/>
  <c r="W47" i="5"/>
  <c r="AE47" i="5" s="1"/>
  <c r="W48" i="5"/>
  <c r="AE48" i="5" s="1"/>
  <c r="W49" i="5"/>
  <c r="AE49" i="5" s="1"/>
  <c r="W50" i="5"/>
  <c r="AE50" i="5" s="1"/>
  <c r="AD50" i="5" s="1"/>
  <c r="W51" i="5"/>
  <c r="AE51" i="5" s="1"/>
  <c r="AD51" i="5" s="1"/>
  <c r="W52" i="5"/>
  <c r="AE52" i="5" s="1"/>
  <c r="W53" i="5"/>
  <c r="AE53" i="5" s="1"/>
  <c r="AD53" i="5" s="1"/>
  <c r="W54" i="5"/>
  <c r="AE54" i="5" s="1"/>
  <c r="AD54" i="5" s="1"/>
  <c r="W55" i="5"/>
  <c r="AE55" i="5" s="1"/>
  <c r="AD55" i="5" s="1"/>
  <c r="W56" i="5"/>
  <c r="AE56" i="5" s="1"/>
  <c r="W57" i="5"/>
  <c r="AE57" i="5" s="1"/>
  <c r="W58" i="5"/>
  <c r="AE58" i="5" s="1"/>
  <c r="AD58" i="5" s="1"/>
  <c r="W59" i="5"/>
  <c r="AE59" i="5" s="1"/>
  <c r="W60" i="5"/>
  <c r="AE60" i="5" s="1"/>
  <c r="W61" i="5"/>
  <c r="AE61" i="5" s="1"/>
  <c r="W62" i="5"/>
  <c r="AE62" i="5" s="1"/>
  <c r="AD62" i="5" s="1"/>
  <c r="W63" i="5"/>
  <c r="AE63" i="5" s="1"/>
  <c r="AD63" i="5" s="1"/>
  <c r="W64" i="5"/>
  <c r="AE64" i="5" s="1"/>
  <c r="W65" i="5"/>
  <c r="AE65" i="5" s="1"/>
  <c r="W66" i="5"/>
  <c r="AE66" i="5" s="1"/>
  <c r="AD66" i="5" s="1"/>
  <c r="W67" i="5"/>
  <c r="AE67" i="5" s="1"/>
  <c r="W68" i="5"/>
  <c r="AE68" i="5" s="1"/>
  <c r="AD68" i="5" s="1"/>
  <c r="W69" i="5"/>
  <c r="AE69" i="5" s="1"/>
  <c r="AD69" i="5" s="1"/>
  <c r="W70" i="5"/>
  <c r="AE70" i="5" s="1"/>
  <c r="W71" i="5"/>
  <c r="AE71" i="5" s="1"/>
  <c r="W72" i="5"/>
  <c r="AE72" i="5" s="1"/>
  <c r="AD72" i="5" s="1"/>
  <c r="W73" i="5"/>
  <c r="AE73" i="5" s="1"/>
  <c r="W74" i="5"/>
  <c r="AE74" i="5" s="1"/>
  <c r="AD74" i="5" s="1"/>
  <c r="W75" i="5"/>
  <c r="AE75" i="5" s="1"/>
  <c r="W76" i="5"/>
  <c r="AE76" i="5" s="1"/>
  <c r="W77" i="5"/>
  <c r="AE77" i="5" s="1"/>
  <c r="AD77" i="5" s="1"/>
  <c r="W78" i="5"/>
  <c r="AE78" i="5" s="1"/>
  <c r="W79" i="5"/>
  <c r="AE79" i="5" s="1"/>
  <c r="W80" i="5"/>
  <c r="AE80" i="5" s="1"/>
  <c r="AD80" i="5" s="1"/>
  <c r="W81" i="5"/>
  <c r="AE81" i="5" s="1"/>
  <c r="W82" i="5"/>
  <c r="AE82" i="5" s="1"/>
  <c r="W83" i="5"/>
  <c r="AE83" i="5" s="1"/>
  <c r="AD83" i="5" s="1"/>
  <c r="W84" i="5"/>
  <c r="AE84" i="5" s="1"/>
  <c r="W85" i="5"/>
  <c r="AE85" i="5" s="1"/>
  <c r="W86" i="5"/>
  <c r="AE86" i="5" s="1"/>
  <c r="W87" i="5"/>
  <c r="AE87" i="5" s="1"/>
  <c r="W88" i="5"/>
  <c r="AE88" i="5" s="1"/>
  <c r="W89" i="5"/>
  <c r="AE89" i="5" s="1"/>
  <c r="W90" i="5"/>
  <c r="AE90" i="5" s="1"/>
  <c r="W91" i="5"/>
  <c r="AE91" i="5" s="1"/>
  <c r="AD91" i="5" s="1"/>
  <c r="W92" i="5"/>
  <c r="AE92" i="5" s="1"/>
  <c r="W93" i="5"/>
  <c r="AE93" i="5" s="1"/>
  <c r="W94" i="5"/>
  <c r="AE94" i="5" s="1"/>
  <c r="W95" i="5"/>
  <c r="AE95" i="5" s="1"/>
  <c r="W96" i="5"/>
  <c r="AE96" i="5" s="1"/>
  <c r="AD96" i="5" s="1"/>
  <c r="W97" i="5"/>
  <c r="AE97" i="5" s="1"/>
  <c r="W98" i="5"/>
  <c r="AE98" i="5" s="1"/>
  <c r="W99" i="5"/>
  <c r="AE99" i="5" s="1"/>
  <c r="AD99" i="5" s="1"/>
  <c r="W100" i="5"/>
  <c r="AE100" i="5" s="1"/>
  <c r="W101" i="5"/>
  <c r="AE101" i="5" s="1"/>
  <c r="W102" i="5"/>
  <c r="AE102" i="5" s="1"/>
  <c r="W103" i="5"/>
  <c r="AE103" i="5" s="1"/>
  <c r="W104" i="5"/>
  <c r="AE104" i="5" s="1"/>
  <c r="W105" i="5"/>
  <c r="AE105" i="5" s="1"/>
  <c r="AD105" i="5" s="1"/>
  <c r="W106" i="5"/>
  <c r="AE106" i="5" s="1"/>
  <c r="AD106" i="5" s="1"/>
  <c r="W107" i="5"/>
  <c r="AE107" i="5" s="1"/>
  <c r="AD107" i="5" s="1"/>
  <c r="W108" i="5"/>
  <c r="AE108" i="5" s="1"/>
  <c r="AD108" i="5" s="1"/>
  <c r="W109" i="5"/>
  <c r="AE109" i="5" s="1"/>
  <c r="AD109" i="5" s="1"/>
  <c r="W110" i="5"/>
  <c r="AE110" i="5" s="1"/>
  <c r="AD110" i="5" s="1"/>
  <c r="W111" i="5"/>
  <c r="AE111" i="5" s="1"/>
  <c r="AD111" i="5" s="1"/>
  <c r="W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37" i="5"/>
  <c r="AQ38" i="5"/>
  <c r="AQ39" i="5"/>
  <c r="AQ40" i="5"/>
  <c r="AQ41" i="5"/>
  <c r="AQ42" i="5"/>
  <c r="AQ43" i="5"/>
  <c r="AQ44" i="5"/>
  <c r="AQ45" i="5"/>
  <c r="AQ46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BL6" i="5"/>
  <c r="BM6" i="5"/>
  <c r="BN6" i="5"/>
  <c r="BL7" i="5"/>
  <c r="BM7" i="5"/>
  <c r="BN7" i="5"/>
  <c r="BL8" i="5"/>
  <c r="BM8" i="5"/>
  <c r="BN8" i="5"/>
  <c r="BL9" i="5"/>
  <c r="BM9" i="5"/>
  <c r="BN9" i="5"/>
  <c r="BL10" i="5"/>
  <c r="BM10" i="5"/>
  <c r="BN10" i="5"/>
  <c r="BL11" i="5"/>
  <c r="BM11" i="5"/>
  <c r="BN11" i="5"/>
  <c r="BL12" i="5"/>
  <c r="BM12" i="5"/>
  <c r="BN12" i="5"/>
  <c r="BL13" i="5"/>
  <c r="BM13" i="5"/>
  <c r="BN13" i="5"/>
  <c r="BL14" i="5"/>
  <c r="BM14" i="5"/>
  <c r="BN14" i="5"/>
  <c r="BL15" i="5"/>
  <c r="BM15" i="5"/>
  <c r="BN15" i="5"/>
  <c r="BL16" i="5"/>
  <c r="BM16" i="5"/>
  <c r="BN16" i="5"/>
  <c r="BL17" i="5"/>
  <c r="BM17" i="5"/>
  <c r="BN17" i="5"/>
  <c r="BL18" i="5"/>
  <c r="BM18" i="5"/>
  <c r="BN18" i="5"/>
  <c r="BL19" i="5"/>
  <c r="BM19" i="5"/>
  <c r="BN19" i="5"/>
  <c r="BL20" i="5"/>
  <c r="BM20" i="5"/>
  <c r="BN20" i="5"/>
  <c r="BL21" i="5"/>
  <c r="BM21" i="5"/>
  <c r="BN21" i="5"/>
  <c r="BL22" i="5"/>
  <c r="BM22" i="5"/>
  <c r="BN22" i="5"/>
  <c r="BL23" i="5"/>
  <c r="BM23" i="5"/>
  <c r="BN23" i="5"/>
  <c r="BL24" i="5"/>
  <c r="BM24" i="5"/>
  <c r="BN24" i="5"/>
  <c r="BL25" i="5"/>
  <c r="BM25" i="5"/>
  <c r="BN25" i="5"/>
  <c r="BL26" i="5"/>
  <c r="BM26" i="5"/>
  <c r="BN26" i="5"/>
  <c r="BL27" i="5"/>
  <c r="BM27" i="5"/>
  <c r="BN27" i="5"/>
  <c r="BL28" i="5"/>
  <c r="BM28" i="5"/>
  <c r="BN28" i="5"/>
  <c r="BL29" i="5"/>
  <c r="BM29" i="5"/>
  <c r="BN29" i="5"/>
  <c r="BL30" i="5"/>
  <c r="BM30" i="5"/>
  <c r="BN30" i="5"/>
  <c r="BL31" i="5"/>
  <c r="BM31" i="5"/>
  <c r="BN31" i="5"/>
  <c r="BL32" i="5"/>
  <c r="BM32" i="5"/>
  <c r="BN32" i="5"/>
  <c r="BL33" i="5"/>
  <c r="BM33" i="5"/>
  <c r="BN33" i="5"/>
  <c r="BL34" i="5"/>
  <c r="BM34" i="5"/>
  <c r="BN34" i="5"/>
  <c r="BL35" i="5"/>
  <c r="BM35" i="5"/>
  <c r="BN35" i="5"/>
  <c r="BL36" i="5"/>
  <c r="BM36" i="5"/>
  <c r="BN36" i="5"/>
  <c r="BL37" i="5"/>
  <c r="BM37" i="5"/>
  <c r="BN37" i="5"/>
  <c r="BL38" i="5"/>
  <c r="BM38" i="5"/>
  <c r="BN38" i="5"/>
  <c r="BL39" i="5"/>
  <c r="BM39" i="5"/>
  <c r="BN39" i="5"/>
  <c r="BL40" i="5"/>
  <c r="BM40" i="5"/>
  <c r="BN40" i="5"/>
  <c r="BL41" i="5"/>
  <c r="BM41" i="5"/>
  <c r="BN41" i="5"/>
  <c r="BL42" i="5"/>
  <c r="BM42" i="5"/>
  <c r="BN42" i="5"/>
  <c r="BL43" i="5"/>
  <c r="BM43" i="5"/>
  <c r="BN43" i="5"/>
  <c r="BL44" i="5"/>
  <c r="BM44" i="5"/>
  <c r="BN44" i="5"/>
  <c r="BL45" i="5"/>
  <c r="BM45" i="5"/>
  <c r="BN45" i="5"/>
  <c r="BL46" i="5"/>
  <c r="BM46" i="5"/>
  <c r="BN46" i="5"/>
  <c r="BL47" i="5"/>
  <c r="BM47" i="5"/>
  <c r="BN47" i="5"/>
  <c r="BL48" i="5"/>
  <c r="BM48" i="5"/>
  <c r="BN48" i="5"/>
  <c r="BL49" i="5"/>
  <c r="BM49" i="5"/>
  <c r="BN49" i="5"/>
  <c r="BL50" i="5"/>
  <c r="BM50" i="5"/>
  <c r="BN50" i="5"/>
  <c r="BL51" i="5"/>
  <c r="BM51" i="5"/>
  <c r="BN51" i="5"/>
  <c r="BL52" i="5"/>
  <c r="BM52" i="5"/>
  <c r="BN52" i="5"/>
  <c r="BL53" i="5"/>
  <c r="BM53" i="5"/>
  <c r="BN53" i="5"/>
  <c r="BL54" i="5"/>
  <c r="BM54" i="5"/>
  <c r="BN54" i="5"/>
  <c r="BL55" i="5"/>
  <c r="BM55" i="5"/>
  <c r="BN55" i="5"/>
  <c r="BL56" i="5"/>
  <c r="BM56" i="5"/>
  <c r="BN56" i="5"/>
  <c r="BL57" i="5"/>
  <c r="BM57" i="5"/>
  <c r="BN57" i="5"/>
  <c r="BL58" i="5"/>
  <c r="BM58" i="5"/>
  <c r="BN58" i="5"/>
  <c r="BL59" i="5"/>
  <c r="BM59" i="5"/>
  <c r="BN59" i="5"/>
  <c r="BL60" i="5"/>
  <c r="BM60" i="5"/>
  <c r="BN60" i="5"/>
  <c r="BL61" i="5"/>
  <c r="BM61" i="5"/>
  <c r="BN61" i="5"/>
  <c r="BL62" i="5"/>
  <c r="BM62" i="5"/>
  <c r="BN62" i="5"/>
  <c r="BL63" i="5"/>
  <c r="BM63" i="5"/>
  <c r="BN63" i="5"/>
  <c r="BL64" i="5"/>
  <c r="BM64" i="5"/>
  <c r="BN64" i="5"/>
  <c r="BL65" i="5"/>
  <c r="BM65" i="5"/>
  <c r="BN65" i="5"/>
  <c r="BL66" i="5"/>
  <c r="BM66" i="5"/>
  <c r="BN66" i="5"/>
  <c r="BL67" i="5"/>
  <c r="BM67" i="5"/>
  <c r="BN67" i="5"/>
  <c r="BL68" i="5"/>
  <c r="BM68" i="5"/>
  <c r="BN68" i="5"/>
  <c r="BL69" i="5"/>
  <c r="BM69" i="5"/>
  <c r="BN69" i="5"/>
  <c r="BL70" i="5"/>
  <c r="BM70" i="5"/>
  <c r="BN70" i="5"/>
  <c r="BL71" i="5"/>
  <c r="BM71" i="5"/>
  <c r="BN71" i="5"/>
  <c r="BL72" i="5"/>
  <c r="BM72" i="5"/>
  <c r="BN72" i="5"/>
  <c r="BL73" i="5"/>
  <c r="BM73" i="5"/>
  <c r="BN73" i="5"/>
  <c r="BL74" i="5"/>
  <c r="BM74" i="5"/>
  <c r="BN74" i="5"/>
  <c r="BL75" i="5"/>
  <c r="BM75" i="5"/>
  <c r="BN75" i="5"/>
  <c r="BL76" i="5"/>
  <c r="BM76" i="5"/>
  <c r="BN76" i="5"/>
  <c r="BL77" i="5"/>
  <c r="BM77" i="5"/>
  <c r="BN77" i="5"/>
  <c r="BL78" i="5"/>
  <c r="BM78" i="5"/>
  <c r="BN78" i="5"/>
  <c r="BL79" i="5"/>
  <c r="BM79" i="5"/>
  <c r="BN79" i="5"/>
  <c r="BL80" i="5"/>
  <c r="BM80" i="5"/>
  <c r="BN80" i="5"/>
  <c r="BL81" i="5"/>
  <c r="BM81" i="5"/>
  <c r="BN81" i="5"/>
  <c r="BL82" i="5"/>
  <c r="BM82" i="5"/>
  <c r="BN82" i="5"/>
  <c r="BL83" i="5"/>
  <c r="BM83" i="5"/>
  <c r="BN83" i="5"/>
  <c r="BL84" i="5"/>
  <c r="BM84" i="5"/>
  <c r="BN84" i="5"/>
  <c r="BL85" i="5"/>
  <c r="BM85" i="5"/>
  <c r="BN85" i="5"/>
  <c r="BL86" i="5"/>
  <c r="BM86" i="5"/>
  <c r="BN86" i="5"/>
  <c r="BL87" i="5"/>
  <c r="BM87" i="5"/>
  <c r="BN87" i="5"/>
  <c r="BL88" i="5"/>
  <c r="BM88" i="5"/>
  <c r="BN88" i="5"/>
  <c r="BL89" i="5"/>
  <c r="BM89" i="5"/>
  <c r="BN89" i="5"/>
  <c r="BL90" i="5"/>
  <c r="BM90" i="5"/>
  <c r="BN90" i="5"/>
  <c r="BL91" i="5"/>
  <c r="BM91" i="5"/>
  <c r="BN91" i="5"/>
  <c r="BL92" i="5"/>
  <c r="BM92" i="5"/>
  <c r="BN92" i="5"/>
  <c r="BL93" i="5"/>
  <c r="BM93" i="5"/>
  <c r="BN93" i="5"/>
  <c r="BL94" i="5"/>
  <c r="BM94" i="5"/>
  <c r="BN94" i="5"/>
  <c r="BL95" i="5"/>
  <c r="BM95" i="5"/>
  <c r="BN95" i="5"/>
  <c r="BL96" i="5"/>
  <c r="BM96" i="5"/>
  <c r="BN96" i="5"/>
  <c r="BL97" i="5"/>
  <c r="BM97" i="5"/>
  <c r="BN97" i="5"/>
  <c r="BL98" i="5"/>
  <c r="BM98" i="5"/>
  <c r="BN98" i="5"/>
  <c r="BL99" i="5"/>
  <c r="BM99" i="5"/>
  <c r="BN99" i="5"/>
  <c r="BL100" i="5"/>
  <c r="BM100" i="5"/>
  <c r="BN100" i="5"/>
  <c r="BL101" i="5"/>
  <c r="BM101" i="5"/>
  <c r="BN101" i="5"/>
  <c r="BL102" i="5"/>
  <c r="BM102" i="5"/>
  <c r="BN102" i="5"/>
  <c r="BL103" i="5"/>
  <c r="BM103" i="5"/>
  <c r="BN103" i="5"/>
  <c r="BL104" i="5"/>
  <c r="BM104" i="5"/>
  <c r="BN104" i="5"/>
  <c r="BL105" i="5"/>
  <c r="BM105" i="5"/>
  <c r="BN105" i="5"/>
  <c r="BL106" i="5"/>
  <c r="BM106" i="5"/>
  <c r="BN106" i="5"/>
  <c r="BL107" i="5"/>
  <c r="BM107" i="5"/>
  <c r="BN107" i="5"/>
  <c r="BL108" i="5"/>
  <c r="BM108" i="5"/>
  <c r="BN108" i="5"/>
  <c r="BL109" i="5"/>
  <c r="BM109" i="5"/>
  <c r="BN109" i="5"/>
  <c r="BL110" i="5"/>
  <c r="BM110" i="5"/>
  <c r="BN110" i="5"/>
  <c r="BL111" i="5"/>
  <c r="BM111" i="5"/>
  <c r="BN111" i="5"/>
  <c r="BN5" i="5"/>
  <c r="BM5" i="5"/>
  <c r="BL5" i="5"/>
  <c r="BK111" i="5"/>
  <c r="BK110" i="5"/>
  <c r="BK6" i="5"/>
  <c r="BK7" i="5"/>
  <c r="BK8" i="5"/>
  <c r="BK9" i="5"/>
  <c r="BK10" i="5"/>
  <c r="BK11" i="5"/>
  <c r="BK12" i="5"/>
  <c r="BK13" i="5"/>
  <c r="BK14" i="5"/>
  <c r="BK15" i="5"/>
  <c r="BK16" i="5"/>
  <c r="BK17" i="5"/>
  <c r="BK18" i="5"/>
  <c r="BK19" i="5"/>
  <c r="BK20" i="5"/>
  <c r="BK21" i="5"/>
  <c r="BK22" i="5"/>
  <c r="BK23" i="5"/>
  <c r="BK24" i="5"/>
  <c r="BK25" i="5"/>
  <c r="BK26" i="5"/>
  <c r="BK27" i="5"/>
  <c r="BK28" i="5"/>
  <c r="BK29" i="5"/>
  <c r="BK30" i="5"/>
  <c r="BK31" i="5"/>
  <c r="BK32" i="5"/>
  <c r="BK33" i="5"/>
  <c r="BK34" i="5"/>
  <c r="BK35" i="5"/>
  <c r="BK36" i="5"/>
  <c r="BK37" i="5"/>
  <c r="BK38" i="5"/>
  <c r="BK39" i="5"/>
  <c r="BK40" i="5"/>
  <c r="BK41" i="5"/>
  <c r="BK42" i="5"/>
  <c r="BK43" i="5"/>
  <c r="BK44" i="5"/>
  <c r="BK45" i="5"/>
  <c r="BK46" i="5"/>
  <c r="BK47" i="5"/>
  <c r="BK48" i="5"/>
  <c r="BK49" i="5"/>
  <c r="BK50" i="5"/>
  <c r="BK51" i="5"/>
  <c r="BK52" i="5"/>
  <c r="BK53" i="5"/>
  <c r="BK54" i="5"/>
  <c r="BK55" i="5"/>
  <c r="BK56" i="5"/>
  <c r="BK57" i="5"/>
  <c r="BK58" i="5"/>
  <c r="BK59" i="5"/>
  <c r="BK60" i="5"/>
  <c r="BK61" i="5"/>
  <c r="BK62" i="5"/>
  <c r="BK63" i="5"/>
  <c r="BK64" i="5"/>
  <c r="BK65" i="5"/>
  <c r="BK66" i="5"/>
  <c r="BK67" i="5"/>
  <c r="BK68" i="5"/>
  <c r="BK69" i="5"/>
  <c r="BK70" i="5"/>
  <c r="BK71" i="5"/>
  <c r="BK72" i="5"/>
  <c r="BK73" i="5"/>
  <c r="BK74" i="5"/>
  <c r="BK75" i="5"/>
  <c r="BK76" i="5"/>
  <c r="BK77" i="5"/>
  <c r="BK78" i="5"/>
  <c r="BK79" i="5"/>
  <c r="BK80" i="5"/>
  <c r="BK81" i="5"/>
  <c r="BK82" i="5"/>
  <c r="BK83" i="5"/>
  <c r="BK84" i="5"/>
  <c r="BK85" i="5"/>
  <c r="BK86" i="5"/>
  <c r="BK87" i="5"/>
  <c r="BK88" i="5"/>
  <c r="BK89" i="5"/>
  <c r="BK90" i="5"/>
  <c r="BK91" i="5"/>
  <c r="BK92" i="5"/>
  <c r="BK93" i="5"/>
  <c r="BK94" i="5"/>
  <c r="BK95" i="5"/>
  <c r="BK96" i="5"/>
  <c r="BK97" i="5"/>
  <c r="BK98" i="5"/>
  <c r="BK99" i="5"/>
  <c r="BK100" i="5"/>
  <c r="BK101" i="5"/>
  <c r="BK102" i="5"/>
  <c r="BK103" i="5"/>
  <c r="BK104" i="5"/>
  <c r="BK105" i="5"/>
  <c r="BK106" i="5"/>
  <c r="BK107" i="5"/>
  <c r="BK108" i="5"/>
  <c r="BK109" i="5"/>
  <c r="BK5" i="5"/>
  <c r="AV6" i="5"/>
  <c r="AV7" i="5"/>
  <c r="AV8" i="5"/>
  <c r="AV9" i="5"/>
  <c r="AV10" i="5"/>
  <c r="AV11" i="5"/>
  <c r="AV12" i="5"/>
  <c r="AV13" i="5"/>
  <c r="AV14" i="5"/>
  <c r="AV15" i="5"/>
  <c r="AV16" i="5"/>
  <c r="AV17" i="5"/>
  <c r="AV18" i="5"/>
  <c r="AV19" i="5"/>
  <c r="AV20" i="5"/>
  <c r="AV21" i="5"/>
  <c r="AV22" i="5"/>
  <c r="AV23" i="5"/>
  <c r="AV24" i="5"/>
  <c r="AV25" i="5"/>
  <c r="AV26" i="5"/>
  <c r="AV27" i="5"/>
  <c r="AV28" i="5"/>
  <c r="AV29" i="5"/>
  <c r="AV30" i="5"/>
  <c r="AV31" i="5"/>
  <c r="AV32" i="5"/>
  <c r="AV33" i="5"/>
  <c r="AV34" i="5"/>
  <c r="AV35" i="5"/>
  <c r="AV36" i="5"/>
  <c r="AV37" i="5"/>
  <c r="AV38" i="5"/>
  <c r="AV39" i="5"/>
  <c r="AV40" i="5"/>
  <c r="AV41" i="5"/>
  <c r="AV42" i="5"/>
  <c r="AV43" i="5"/>
  <c r="AV44" i="5"/>
  <c r="AV45" i="5"/>
  <c r="AV46" i="5"/>
  <c r="AV47" i="5"/>
  <c r="AV48" i="5"/>
  <c r="AV49" i="5"/>
  <c r="AV50" i="5"/>
  <c r="AV51" i="5"/>
  <c r="AV52" i="5"/>
  <c r="AV53" i="5"/>
  <c r="AV54" i="5"/>
  <c r="AV55" i="5"/>
  <c r="AV56" i="5"/>
  <c r="AV57" i="5"/>
  <c r="AV58" i="5"/>
  <c r="AV59" i="5"/>
  <c r="AV60" i="5"/>
  <c r="AV61" i="5"/>
  <c r="AV62" i="5"/>
  <c r="AV63" i="5"/>
  <c r="AV64" i="5"/>
  <c r="AV65" i="5"/>
  <c r="AV66" i="5"/>
  <c r="AV67" i="5"/>
  <c r="AV68" i="5"/>
  <c r="AV69" i="5"/>
  <c r="AV70" i="5"/>
  <c r="AV71" i="5"/>
  <c r="AV72" i="5"/>
  <c r="AV73" i="5"/>
  <c r="AV74" i="5"/>
  <c r="AV75" i="5"/>
  <c r="AV76" i="5"/>
  <c r="AV77" i="5"/>
  <c r="AV78" i="5"/>
  <c r="AV79" i="5"/>
  <c r="AV80" i="5"/>
  <c r="AV81" i="5"/>
  <c r="AV82" i="5"/>
  <c r="AV83" i="5"/>
  <c r="AV84" i="5"/>
  <c r="AV85" i="5"/>
  <c r="AV86" i="5"/>
  <c r="AV87" i="5"/>
  <c r="AV88" i="5"/>
  <c r="AV89" i="5"/>
  <c r="AV90" i="5"/>
  <c r="AV91" i="5"/>
  <c r="AV92" i="5"/>
  <c r="AV93" i="5"/>
  <c r="AV94" i="5"/>
  <c r="AV95" i="5"/>
  <c r="AV96" i="5"/>
  <c r="AV97" i="5"/>
  <c r="AV98" i="5"/>
  <c r="AV99" i="5"/>
  <c r="AV100" i="5"/>
  <c r="AV101" i="5"/>
  <c r="AV102" i="5"/>
  <c r="AV103" i="5"/>
  <c r="AV104" i="5"/>
  <c r="AV105" i="5"/>
  <c r="AV106" i="5"/>
  <c r="AV107" i="5"/>
  <c r="AV108" i="5"/>
  <c r="AV109" i="5"/>
  <c r="AV110" i="5"/>
  <c r="AV111" i="5"/>
  <c r="AV112" i="5"/>
  <c r="AV5" i="5"/>
  <c r="AU5" i="5"/>
  <c r="AU6" i="5"/>
  <c r="AU7" i="5"/>
  <c r="AU8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U35" i="5"/>
  <c r="AU36" i="5"/>
  <c r="AU37" i="5"/>
  <c r="AU38" i="5"/>
  <c r="AU39" i="5"/>
  <c r="AU40" i="5"/>
  <c r="AU41" i="5"/>
  <c r="AU42" i="5"/>
  <c r="AU43" i="5"/>
  <c r="AU44" i="5"/>
  <c r="AU45" i="5"/>
  <c r="AU46" i="5"/>
  <c r="AU47" i="5"/>
  <c r="AU48" i="5"/>
  <c r="AU49" i="5"/>
  <c r="AU50" i="5"/>
  <c r="AU51" i="5"/>
  <c r="AU52" i="5"/>
  <c r="AU53" i="5"/>
  <c r="AU54" i="5"/>
  <c r="AU55" i="5"/>
  <c r="AU56" i="5"/>
  <c r="AU57" i="5"/>
  <c r="AU58" i="5"/>
  <c r="AU59" i="5"/>
  <c r="AU60" i="5"/>
  <c r="AU61" i="5"/>
  <c r="AU62" i="5"/>
  <c r="AU63" i="5"/>
  <c r="AU64" i="5"/>
  <c r="AU65" i="5"/>
  <c r="AU66" i="5"/>
  <c r="AU67" i="5"/>
  <c r="AU68" i="5"/>
  <c r="AU69" i="5"/>
  <c r="AU70" i="5"/>
  <c r="AU71" i="5"/>
  <c r="AU72" i="5"/>
  <c r="AU73" i="5"/>
  <c r="AU74" i="5"/>
  <c r="AU75" i="5"/>
  <c r="AU76" i="5"/>
  <c r="AU77" i="5"/>
  <c r="AU78" i="5"/>
  <c r="AU79" i="5"/>
  <c r="AU80" i="5"/>
  <c r="AU81" i="5"/>
  <c r="AU82" i="5"/>
  <c r="AU83" i="5"/>
  <c r="AU84" i="5"/>
  <c r="AU85" i="5"/>
  <c r="AU86" i="5"/>
  <c r="AU87" i="5"/>
  <c r="AU88" i="5"/>
  <c r="AU89" i="5"/>
  <c r="AU90" i="5"/>
  <c r="AU91" i="5"/>
  <c r="AU92" i="5"/>
  <c r="AU93" i="5"/>
  <c r="AU94" i="5"/>
  <c r="AU95" i="5"/>
  <c r="AU96" i="5"/>
  <c r="AU97" i="5"/>
  <c r="AU98" i="5"/>
  <c r="AU99" i="5"/>
  <c r="AU100" i="5"/>
  <c r="AU102" i="5"/>
  <c r="AU103" i="5"/>
  <c r="AU104" i="5"/>
  <c r="AU105" i="5"/>
  <c r="AU106" i="5"/>
  <c r="AU107" i="5"/>
  <c r="AU108" i="5"/>
  <c r="AU109" i="5"/>
  <c r="AU110" i="5"/>
  <c r="AU111" i="5"/>
  <c r="AU112" i="5"/>
  <c r="AU101" i="5"/>
  <c r="AT6" i="5"/>
  <c r="AT7" i="5"/>
  <c r="AT8" i="5"/>
  <c r="AT9" i="5"/>
  <c r="AT10" i="5"/>
  <c r="AT11" i="5"/>
  <c r="AT12" i="5"/>
  <c r="AT13" i="5"/>
  <c r="AT14" i="5"/>
  <c r="AT15" i="5"/>
  <c r="AT16" i="5"/>
  <c r="AT17" i="5"/>
  <c r="AT18" i="5"/>
  <c r="AT19" i="5"/>
  <c r="AT20" i="5"/>
  <c r="AT21" i="5"/>
  <c r="AT22" i="5"/>
  <c r="AT23" i="5"/>
  <c r="AT24" i="5"/>
  <c r="AT25" i="5"/>
  <c r="AT26" i="5"/>
  <c r="AT27" i="5"/>
  <c r="AT28" i="5"/>
  <c r="AT29" i="5"/>
  <c r="AT30" i="5"/>
  <c r="AT31" i="5"/>
  <c r="AT32" i="5"/>
  <c r="AT33" i="5"/>
  <c r="AT34" i="5"/>
  <c r="AT35" i="5"/>
  <c r="AT36" i="5"/>
  <c r="AT37" i="5"/>
  <c r="AT38" i="5"/>
  <c r="AT39" i="5"/>
  <c r="AT40" i="5"/>
  <c r="AT41" i="5"/>
  <c r="AT42" i="5"/>
  <c r="AT43" i="5"/>
  <c r="AT44" i="5"/>
  <c r="AT45" i="5"/>
  <c r="AT46" i="5"/>
  <c r="AT47" i="5"/>
  <c r="AT48" i="5"/>
  <c r="AT49" i="5"/>
  <c r="AT50" i="5"/>
  <c r="AT51" i="5"/>
  <c r="AT52" i="5"/>
  <c r="AT53" i="5"/>
  <c r="AT54" i="5"/>
  <c r="AT55" i="5"/>
  <c r="AT56" i="5"/>
  <c r="AT57" i="5"/>
  <c r="AT58" i="5"/>
  <c r="AT59" i="5"/>
  <c r="AT60" i="5"/>
  <c r="AT61" i="5"/>
  <c r="AT62" i="5"/>
  <c r="AT63" i="5"/>
  <c r="AT64" i="5"/>
  <c r="AT65" i="5"/>
  <c r="AT66" i="5"/>
  <c r="AT67" i="5"/>
  <c r="AT68" i="5"/>
  <c r="AT69" i="5"/>
  <c r="AT70" i="5"/>
  <c r="AT71" i="5"/>
  <c r="AT72" i="5"/>
  <c r="AT73" i="5"/>
  <c r="AT74" i="5"/>
  <c r="AT75" i="5"/>
  <c r="AT76" i="5"/>
  <c r="AT77" i="5"/>
  <c r="AT78" i="5"/>
  <c r="AT79" i="5"/>
  <c r="AT80" i="5"/>
  <c r="AT81" i="5"/>
  <c r="AT82" i="5"/>
  <c r="AT83" i="5"/>
  <c r="AT84" i="5"/>
  <c r="AT85" i="5"/>
  <c r="AT86" i="5"/>
  <c r="AT87" i="5"/>
  <c r="AT88" i="5"/>
  <c r="AT89" i="5"/>
  <c r="AT90" i="5"/>
  <c r="AT91" i="5"/>
  <c r="AT92" i="5"/>
  <c r="AT93" i="5"/>
  <c r="AT94" i="5"/>
  <c r="AT95" i="5"/>
  <c r="AT96" i="5"/>
  <c r="AT97" i="5"/>
  <c r="AT98" i="5"/>
  <c r="AT99" i="5"/>
  <c r="AT100" i="5"/>
  <c r="AT101" i="5"/>
  <c r="AT102" i="5"/>
  <c r="AT103" i="5"/>
  <c r="AT104" i="5"/>
  <c r="AT105" i="5"/>
  <c r="AT106" i="5"/>
  <c r="AT107" i="5"/>
  <c r="AT108" i="5"/>
  <c r="AT109" i="5"/>
  <c r="AT110" i="5"/>
  <c r="AT111" i="5"/>
  <c r="AT112" i="5"/>
  <c r="AT5" i="5"/>
  <c r="AM6" i="5"/>
  <c r="AN6" i="5"/>
  <c r="AO6" i="5"/>
  <c r="AM7" i="5"/>
  <c r="AN7" i="5"/>
  <c r="AO7" i="5"/>
  <c r="AM8" i="5"/>
  <c r="AN8" i="5"/>
  <c r="AO8" i="5"/>
  <c r="AM9" i="5"/>
  <c r="AN9" i="5"/>
  <c r="AO9" i="5"/>
  <c r="AM10" i="5"/>
  <c r="AN10" i="5"/>
  <c r="AO10" i="5"/>
  <c r="AM11" i="5"/>
  <c r="AN11" i="5"/>
  <c r="AO11" i="5"/>
  <c r="AM12" i="5"/>
  <c r="AN12" i="5"/>
  <c r="AO12" i="5"/>
  <c r="AM13" i="5"/>
  <c r="AN13" i="5"/>
  <c r="AO13" i="5"/>
  <c r="AM14" i="5"/>
  <c r="AN14" i="5"/>
  <c r="AO14" i="5"/>
  <c r="AM15" i="5"/>
  <c r="AN15" i="5"/>
  <c r="AO15" i="5"/>
  <c r="AM16" i="5"/>
  <c r="AN16" i="5"/>
  <c r="AO16" i="5"/>
  <c r="AM17" i="5"/>
  <c r="AN17" i="5"/>
  <c r="AO17" i="5"/>
  <c r="AM18" i="5"/>
  <c r="AN18" i="5"/>
  <c r="AO18" i="5"/>
  <c r="AM19" i="5"/>
  <c r="AN19" i="5"/>
  <c r="AO19" i="5"/>
  <c r="AM20" i="5"/>
  <c r="AN20" i="5"/>
  <c r="AO20" i="5"/>
  <c r="AM21" i="5"/>
  <c r="AN21" i="5"/>
  <c r="AO21" i="5"/>
  <c r="AM22" i="5"/>
  <c r="AN22" i="5"/>
  <c r="AO22" i="5"/>
  <c r="AM23" i="5"/>
  <c r="AN23" i="5"/>
  <c r="AO23" i="5"/>
  <c r="AM24" i="5"/>
  <c r="AN24" i="5"/>
  <c r="AO24" i="5"/>
  <c r="AM25" i="5"/>
  <c r="AN25" i="5"/>
  <c r="AO25" i="5"/>
  <c r="AM26" i="5"/>
  <c r="AN26" i="5"/>
  <c r="AO26" i="5"/>
  <c r="AM27" i="5"/>
  <c r="AN27" i="5"/>
  <c r="AO27" i="5"/>
  <c r="AM28" i="5"/>
  <c r="AN28" i="5"/>
  <c r="AO28" i="5"/>
  <c r="AM29" i="5"/>
  <c r="AN29" i="5"/>
  <c r="AO29" i="5"/>
  <c r="AM30" i="5"/>
  <c r="AN30" i="5"/>
  <c r="AO30" i="5"/>
  <c r="AM31" i="5"/>
  <c r="AN31" i="5"/>
  <c r="AO31" i="5"/>
  <c r="AM32" i="5"/>
  <c r="AN32" i="5"/>
  <c r="AO32" i="5"/>
  <c r="AM33" i="5"/>
  <c r="AN33" i="5"/>
  <c r="AO33" i="5"/>
  <c r="AM34" i="5"/>
  <c r="AN34" i="5"/>
  <c r="AO34" i="5"/>
  <c r="AM35" i="5"/>
  <c r="AN35" i="5"/>
  <c r="AO35" i="5"/>
  <c r="AM36" i="5"/>
  <c r="AN36" i="5"/>
  <c r="AO36" i="5"/>
  <c r="AM37" i="5"/>
  <c r="AN37" i="5"/>
  <c r="AO37" i="5"/>
  <c r="AM38" i="5"/>
  <c r="AN38" i="5"/>
  <c r="AO38" i="5"/>
  <c r="AM39" i="5"/>
  <c r="AN39" i="5"/>
  <c r="AO39" i="5"/>
  <c r="AM40" i="5"/>
  <c r="AN40" i="5"/>
  <c r="AO40" i="5"/>
  <c r="AM41" i="5"/>
  <c r="AN41" i="5"/>
  <c r="AO41" i="5"/>
  <c r="AM42" i="5"/>
  <c r="AN42" i="5"/>
  <c r="AO42" i="5"/>
  <c r="AM43" i="5"/>
  <c r="AN43" i="5"/>
  <c r="AO43" i="5"/>
  <c r="AM44" i="5"/>
  <c r="AN44" i="5"/>
  <c r="AO44" i="5"/>
  <c r="AM45" i="5"/>
  <c r="AN45" i="5"/>
  <c r="AO45" i="5"/>
  <c r="AM46" i="5"/>
  <c r="AN46" i="5"/>
  <c r="AO46" i="5"/>
  <c r="AM47" i="5"/>
  <c r="AN47" i="5"/>
  <c r="AO47" i="5"/>
  <c r="AM48" i="5"/>
  <c r="AN48" i="5"/>
  <c r="AO48" i="5"/>
  <c r="AM49" i="5"/>
  <c r="AN49" i="5"/>
  <c r="AO49" i="5"/>
  <c r="AM50" i="5"/>
  <c r="AN50" i="5"/>
  <c r="AO50" i="5"/>
  <c r="AM51" i="5"/>
  <c r="AN51" i="5"/>
  <c r="AO51" i="5"/>
  <c r="AM52" i="5"/>
  <c r="AN52" i="5"/>
  <c r="AO52" i="5"/>
  <c r="AM53" i="5"/>
  <c r="AN53" i="5"/>
  <c r="AO53" i="5"/>
  <c r="AM54" i="5"/>
  <c r="AN54" i="5"/>
  <c r="AO54" i="5"/>
  <c r="AM55" i="5"/>
  <c r="AN55" i="5"/>
  <c r="AO55" i="5"/>
  <c r="AM56" i="5"/>
  <c r="AN56" i="5"/>
  <c r="AO56" i="5"/>
  <c r="AM57" i="5"/>
  <c r="AN57" i="5"/>
  <c r="AO57" i="5"/>
  <c r="AM58" i="5"/>
  <c r="AN58" i="5"/>
  <c r="AO58" i="5"/>
  <c r="AM59" i="5"/>
  <c r="AN59" i="5"/>
  <c r="AO59" i="5"/>
  <c r="AM60" i="5"/>
  <c r="AN60" i="5"/>
  <c r="AO60" i="5"/>
  <c r="AM61" i="5"/>
  <c r="AN61" i="5"/>
  <c r="AO61" i="5"/>
  <c r="AM62" i="5"/>
  <c r="AN62" i="5"/>
  <c r="AO62" i="5"/>
  <c r="AM63" i="5"/>
  <c r="AN63" i="5"/>
  <c r="AO63" i="5"/>
  <c r="AM64" i="5"/>
  <c r="AN64" i="5"/>
  <c r="AO64" i="5"/>
  <c r="AM65" i="5"/>
  <c r="AN65" i="5"/>
  <c r="AO65" i="5"/>
  <c r="AM66" i="5"/>
  <c r="AN66" i="5"/>
  <c r="AO66" i="5"/>
  <c r="AM67" i="5"/>
  <c r="AN67" i="5"/>
  <c r="AO67" i="5"/>
  <c r="AM68" i="5"/>
  <c r="AN68" i="5"/>
  <c r="AO68" i="5"/>
  <c r="AM69" i="5"/>
  <c r="AN69" i="5"/>
  <c r="AO69" i="5"/>
  <c r="AM70" i="5"/>
  <c r="AN70" i="5"/>
  <c r="AO70" i="5"/>
  <c r="AM71" i="5"/>
  <c r="AN71" i="5"/>
  <c r="AO71" i="5"/>
  <c r="AM72" i="5"/>
  <c r="AN72" i="5"/>
  <c r="AO72" i="5"/>
  <c r="AM73" i="5"/>
  <c r="AN73" i="5"/>
  <c r="AO73" i="5"/>
  <c r="AM74" i="5"/>
  <c r="AN74" i="5"/>
  <c r="AO74" i="5"/>
  <c r="AM75" i="5"/>
  <c r="AN75" i="5"/>
  <c r="AO75" i="5"/>
  <c r="AM76" i="5"/>
  <c r="AN76" i="5"/>
  <c r="AO76" i="5"/>
  <c r="AM77" i="5"/>
  <c r="AN77" i="5"/>
  <c r="AO77" i="5"/>
  <c r="AM78" i="5"/>
  <c r="AN78" i="5"/>
  <c r="AO78" i="5"/>
  <c r="AM79" i="5"/>
  <c r="AN79" i="5"/>
  <c r="AO79" i="5"/>
  <c r="AM80" i="5"/>
  <c r="AN80" i="5"/>
  <c r="AO80" i="5"/>
  <c r="AM81" i="5"/>
  <c r="AN81" i="5"/>
  <c r="AO81" i="5"/>
  <c r="AM82" i="5"/>
  <c r="AN82" i="5"/>
  <c r="AO82" i="5"/>
  <c r="AM83" i="5"/>
  <c r="AN83" i="5"/>
  <c r="AO83" i="5"/>
  <c r="AM84" i="5"/>
  <c r="AN84" i="5"/>
  <c r="AO84" i="5"/>
  <c r="AM85" i="5"/>
  <c r="AN85" i="5"/>
  <c r="AO85" i="5"/>
  <c r="AM86" i="5"/>
  <c r="AN86" i="5"/>
  <c r="AO86" i="5"/>
  <c r="AM87" i="5"/>
  <c r="AN87" i="5"/>
  <c r="AO87" i="5"/>
  <c r="AM88" i="5"/>
  <c r="AN88" i="5"/>
  <c r="AO88" i="5"/>
  <c r="AM89" i="5"/>
  <c r="AN89" i="5"/>
  <c r="AO89" i="5"/>
  <c r="AM90" i="5"/>
  <c r="AN90" i="5"/>
  <c r="AO90" i="5"/>
  <c r="AM91" i="5"/>
  <c r="AN91" i="5"/>
  <c r="AO91" i="5"/>
  <c r="AM92" i="5"/>
  <c r="AN92" i="5"/>
  <c r="AO92" i="5"/>
  <c r="AM93" i="5"/>
  <c r="AN93" i="5"/>
  <c r="AO93" i="5"/>
  <c r="AM94" i="5"/>
  <c r="AN94" i="5"/>
  <c r="AO94" i="5"/>
  <c r="AM95" i="5"/>
  <c r="AN95" i="5"/>
  <c r="AO95" i="5"/>
  <c r="AM96" i="5"/>
  <c r="AN96" i="5"/>
  <c r="AO96" i="5"/>
  <c r="AM97" i="5"/>
  <c r="AN97" i="5"/>
  <c r="AO97" i="5"/>
  <c r="AM98" i="5"/>
  <c r="AN98" i="5"/>
  <c r="AO98" i="5"/>
  <c r="AM99" i="5"/>
  <c r="AN99" i="5"/>
  <c r="AO99" i="5"/>
  <c r="AM100" i="5"/>
  <c r="AN100" i="5"/>
  <c r="AO100" i="5"/>
  <c r="AM101" i="5"/>
  <c r="AN101" i="5"/>
  <c r="AO101" i="5"/>
  <c r="AM102" i="5"/>
  <c r="AN102" i="5"/>
  <c r="AO102" i="5"/>
  <c r="AM103" i="5"/>
  <c r="AN103" i="5"/>
  <c r="AO103" i="5"/>
  <c r="AM104" i="5"/>
  <c r="AN104" i="5"/>
  <c r="AO104" i="5"/>
  <c r="AM105" i="5"/>
  <c r="AN105" i="5"/>
  <c r="AO105" i="5"/>
  <c r="AM106" i="5"/>
  <c r="AN106" i="5"/>
  <c r="AO106" i="5"/>
  <c r="AM107" i="5"/>
  <c r="AN107" i="5"/>
  <c r="AO107" i="5"/>
  <c r="AM108" i="5"/>
  <c r="AN108" i="5"/>
  <c r="AO108" i="5"/>
  <c r="AM109" i="5"/>
  <c r="AN109" i="5"/>
  <c r="AO109" i="5"/>
  <c r="AM110" i="5"/>
  <c r="AN110" i="5"/>
  <c r="AO110" i="5"/>
  <c r="AM111" i="5"/>
  <c r="AN111" i="5"/>
  <c r="AO111" i="5"/>
  <c r="AM5" i="5"/>
  <c r="AN5" i="5"/>
  <c r="AN112" i="5" s="1"/>
  <c r="AO5" i="5"/>
  <c r="AO112" i="5" s="1"/>
  <c r="AG6" i="5"/>
  <c r="AH6" i="5"/>
  <c r="AI6" i="5"/>
  <c r="AG7" i="5"/>
  <c r="AH7" i="5"/>
  <c r="AI7" i="5"/>
  <c r="AG8" i="5"/>
  <c r="AH8" i="5"/>
  <c r="AI8" i="5"/>
  <c r="AG9" i="5"/>
  <c r="AH9" i="5"/>
  <c r="AI9" i="5"/>
  <c r="AG10" i="5"/>
  <c r="AH10" i="5"/>
  <c r="AI10" i="5"/>
  <c r="AG11" i="5"/>
  <c r="AH11" i="5"/>
  <c r="AI11" i="5"/>
  <c r="AG12" i="5"/>
  <c r="AH12" i="5"/>
  <c r="AI12" i="5"/>
  <c r="AG13" i="5"/>
  <c r="AH13" i="5"/>
  <c r="AI13" i="5"/>
  <c r="AG14" i="5"/>
  <c r="AH14" i="5"/>
  <c r="AI14" i="5"/>
  <c r="AG15" i="5"/>
  <c r="AH15" i="5"/>
  <c r="AI15" i="5"/>
  <c r="AG16" i="5"/>
  <c r="AH16" i="5"/>
  <c r="AI16" i="5"/>
  <c r="AG17" i="5"/>
  <c r="AH17" i="5"/>
  <c r="AI17" i="5"/>
  <c r="AG18" i="5"/>
  <c r="AH18" i="5"/>
  <c r="AI18" i="5"/>
  <c r="AG19" i="5"/>
  <c r="AH19" i="5"/>
  <c r="AI19" i="5"/>
  <c r="AG20" i="5"/>
  <c r="AH20" i="5"/>
  <c r="AI20" i="5"/>
  <c r="AG21" i="5"/>
  <c r="AH21" i="5"/>
  <c r="AI21" i="5"/>
  <c r="AG22" i="5"/>
  <c r="AH22" i="5"/>
  <c r="AI22" i="5"/>
  <c r="AG23" i="5"/>
  <c r="AH23" i="5"/>
  <c r="AI23" i="5"/>
  <c r="AG24" i="5"/>
  <c r="AH24" i="5"/>
  <c r="AI24" i="5"/>
  <c r="AG25" i="5"/>
  <c r="AH25" i="5"/>
  <c r="AI25" i="5"/>
  <c r="AG26" i="5"/>
  <c r="AH26" i="5"/>
  <c r="AI26" i="5"/>
  <c r="AG27" i="5"/>
  <c r="AH27" i="5"/>
  <c r="AI27" i="5"/>
  <c r="AG28" i="5"/>
  <c r="AH28" i="5"/>
  <c r="AI28" i="5"/>
  <c r="AG29" i="5"/>
  <c r="AH29" i="5"/>
  <c r="AI29" i="5"/>
  <c r="AG30" i="5"/>
  <c r="AH30" i="5"/>
  <c r="AI30" i="5"/>
  <c r="AG31" i="5"/>
  <c r="AH31" i="5"/>
  <c r="AI31" i="5"/>
  <c r="AG32" i="5"/>
  <c r="AH32" i="5"/>
  <c r="AI32" i="5"/>
  <c r="AG33" i="5"/>
  <c r="AH33" i="5"/>
  <c r="AI33" i="5"/>
  <c r="AG34" i="5"/>
  <c r="AH34" i="5"/>
  <c r="AI34" i="5"/>
  <c r="AG35" i="5"/>
  <c r="AH35" i="5"/>
  <c r="AI35" i="5"/>
  <c r="AG36" i="5"/>
  <c r="AH36" i="5"/>
  <c r="AI36" i="5"/>
  <c r="AG37" i="5"/>
  <c r="AH37" i="5"/>
  <c r="AI37" i="5"/>
  <c r="AG38" i="5"/>
  <c r="AH38" i="5"/>
  <c r="AI38" i="5"/>
  <c r="AG39" i="5"/>
  <c r="AH39" i="5"/>
  <c r="AI39" i="5"/>
  <c r="AG40" i="5"/>
  <c r="AH40" i="5"/>
  <c r="AI40" i="5"/>
  <c r="AG41" i="5"/>
  <c r="AH41" i="5"/>
  <c r="AI41" i="5"/>
  <c r="AG42" i="5"/>
  <c r="AH42" i="5"/>
  <c r="AI42" i="5"/>
  <c r="AG43" i="5"/>
  <c r="AH43" i="5"/>
  <c r="AI43" i="5"/>
  <c r="AG44" i="5"/>
  <c r="AH44" i="5"/>
  <c r="AI44" i="5"/>
  <c r="AG45" i="5"/>
  <c r="AH45" i="5"/>
  <c r="AI45" i="5"/>
  <c r="AG46" i="5"/>
  <c r="AH46" i="5"/>
  <c r="AI46" i="5"/>
  <c r="AG47" i="5"/>
  <c r="AH47" i="5"/>
  <c r="AI47" i="5"/>
  <c r="AG48" i="5"/>
  <c r="AH48" i="5"/>
  <c r="AI48" i="5"/>
  <c r="AG49" i="5"/>
  <c r="AH49" i="5"/>
  <c r="AI49" i="5"/>
  <c r="AG50" i="5"/>
  <c r="AH50" i="5"/>
  <c r="AI50" i="5"/>
  <c r="AG51" i="5"/>
  <c r="AH51" i="5"/>
  <c r="AI51" i="5"/>
  <c r="AG52" i="5"/>
  <c r="AH52" i="5"/>
  <c r="AI52" i="5"/>
  <c r="AG53" i="5"/>
  <c r="AH53" i="5"/>
  <c r="AI53" i="5"/>
  <c r="AG54" i="5"/>
  <c r="AH54" i="5"/>
  <c r="AI54" i="5"/>
  <c r="AG55" i="5"/>
  <c r="AH55" i="5"/>
  <c r="AI55" i="5"/>
  <c r="AG56" i="5"/>
  <c r="AH56" i="5"/>
  <c r="AI56" i="5"/>
  <c r="AG57" i="5"/>
  <c r="AH57" i="5"/>
  <c r="AI57" i="5"/>
  <c r="AG58" i="5"/>
  <c r="AH58" i="5"/>
  <c r="AI58" i="5"/>
  <c r="AG59" i="5"/>
  <c r="AH59" i="5"/>
  <c r="AI59" i="5"/>
  <c r="AG60" i="5"/>
  <c r="AH60" i="5"/>
  <c r="AI60" i="5"/>
  <c r="AG61" i="5"/>
  <c r="AH61" i="5"/>
  <c r="AI61" i="5"/>
  <c r="AG62" i="5"/>
  <c r="AH62" i="5"/>
  <c r="AI62" i="5"/>
  <c r="AG63" i="5"/>
  <c r="AH63" i="5"/>
  <c r="AI63" i="5"/>
  <c r="AG64" i="5"/>
  <c r="AH64" i="5"/>
  <c r="AI64" i="5"/>
  <c r="AG65" i="5"/>
  <c r="AH65" i="5"/>
  <c r="AI65" i="5"/>
  <c r="AG66" i="5"/>
  <c r="AH66" i="5"/>
  <c r="AI66" i="5"/>
  <c r="AG67" i="5"/>
  <c r="AH67" i="5"/>
  <c r="AI67" i="5"/>
  <c r="AG68" i="5"/>
  <c r="AH68" i="5"/>
  <c r="AI68" i="5"/>
  <c r="AG69" i="5"/>
  <c r="AH69" i="5"/>
  <c r="AI69" i="5"/>
  <c r="AG70" i="5"/>
  <c r="AH70" i="5"/>
  <c r="AI70" i="5"/>
  <c r="AG71" i="5"/>
  <c r="AH71" i="5"/>
  <c r="AI71" i="5"/>
  <c r="AG72" i="5"/>
  <c r="AH72" i="5"/>
  <c r="AI72" i="5"/>
  <c r="AG73" i="5"/>
  <c r="AH73" i="5"/>
  <c r="AI73" i="5"/>
  <c r="AG74" i="5"/>
  <c r="AH74" i="5"/>
  <c r="AI74" i="5"/>
  <c r="AG75" i="5"/>
  <c r="AH75" i="5"/>
  <c r="AI75" i="5"/>
  <c r="AG76" i="5"/>
  <c r="AH76" i="5"/>
  <c r="AI76" i="5"/>
  <c r="AG77" i="5"/>
  <c r="AH77" i="5"/>
  <c r="AI77" i="5"/>
  <c r="AG78" i="5"/>
  <c r="AH78" i="5"/>
  <c r="AI78" i="5"/>
  <c r="AG79" i="5"/>
  <c r="AH79" i="5"/>
  <c r="AI79" i="5"/>
  <c r="AG80" i="5"/>
  <c r="AH80" i="5"/>
  <c r="AI80" i="5"/>
  <c r="AG81" i="5"/>
  <c r="AH81" i="5"/>
  <c r="AI81" i="5"/>
  <c r="AG82" i="5"/>
  <c r="AH82" i="5"/>
  <c r="AI82" i="5"/>
  <c r="AG83" i="5"/>
  <c r="AH83" i="5"/>
  <c r="AI83" i="5"/>
  <c r="AG84" i="5"/>
  <c r="AH84" i="5"/>
  <c r="AI84" i="5"/>
  <c r="AG85" i="5"/>
  <c r="AH85" i="5"/>
  <c r="AI85" i="5"/>
  <c r="AG86" i="5"/>
  <c r="AH86" i="5"/>
  <c r="AI86" i="5"/>
  <c r="AG87" i="5"/>
  <c r="AH87" i="5"/>
  <c r="AI87" i="5"/>
  <c r="AG88" i="5"/>
  <c r="AH88" i="5"/>
  <c r="AI88" i="5"/>
  <c r="AG89" i="5"/>
  <c r="AH89" i="5"/>
  <c r="AI89" i="5"/>
  <c r="AG90" i="5"/>
  <c r="AH90" i="5"/>
  <c r="AI90" i="5"/>
  <c r="AG91" i="5"/>
  <c r="AH91" i="5"/>
  <c r="AI91" i="5"/>
  <c r="AG92" i="5"/>
  <c r="AH92" i="5"/>
  <c r="AI92" i="5"/>
  <c r="AG93" i="5"/>
  <c r="AH93" i="5"/>
  <c r="AI93" i="5"/>
  <c r="AG94" i="5"/>
  <c r="AH94" i="5"/>
  <c r="AI94" i="5"/>
  <c r="AG95" i="5"/>
  <c r="AH95" i="5"/>
  <c r="AI95" i="5"/>
  <c r="AG96" i="5"/>
  <c r="AH96" i="5"/>
  <c r="AI96" i="5"/>
  <c r="AG97" i="5"/>
  <c r="AH97" i="5"/>
  <c r="AI97" i="5"/>
  <c r="AG98" i="5"/>
  <c r="AH98" i="5"/>
  <c r="AI98" i="5"/>
  <c r="AG99" i="5"/>
  <c r="AH99" i="5"/>
  <c r="AI99" i="5"/>
  <c r="AG100" i="5"/>
  <c r="AH100" i="5"/>
  <c r="AI100" i="5"/>
  <c r="AG101" i="5"/>
  <c r="AH101" i="5"/>
  <c r="AI101" i="5"/>
  <c r="AG102" i="5"/>
  <c r="AH102" i="5"/>
  <c r="AI102" i="5"/>
  <c r="AG103" i="5"/>
  <c r="AH103" i="5"/>
  <c r="AI103" i="5"/>
  <c r="AG104" i="5"/>
  <c r="AH104" i="5"/>
  <c r="AI104" i="5"/>
  <c r="AG105" i="5"/>
  <c r="AH105" i="5"/>
  <c r="AI105" i="5"/>
  <c r="AG106" i="5"/>
  <c r="AH106" i="5"/>
  <c r="AI106" i="5"/>
  <c r="AG107" i="5"/>
  <c r="AH107" i="5"/>
  <c r="AI107" i="5"/>
  <c r="AG108" i="5"/>
  <c r="AH108" i="5"/>
  <c r="AI108" i="5"/>
  <c r="AG109" i="5"/>
  <c r="AH109" i="5"/>
  <c r="AI109" i="5"/>
  <c r="AG110" i="5"/>
  <c r="AH110" i="5"/>
  <c r="AI110" i="5"/>
  <c r="AG111" i="5"/>
  <c r="AH111" i="5"/>
  <c r="AI111" i="5"/>
  <c r="AI5" i="5"/>
  <c r="AH5" i="5"/>
  <c r="AG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5" i="5"/>
  <c r="AC6" i="5"/>
  <c r="AC7" i="5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61" i="5"/>
  <c r="AC62" i="5"/>
  <c r="AC63" i="5"/>
  <c r="AC64" i="5"/>
  <c r="AC65" i="5"/>
  <c r="AC66" i="5"/>
  <c r="AC67" i="5"/>
  <c r="AC68" i="5"/>
  <c r="AC69" i="5"/>
  <c r="AC70" i="5"/>
  <c r="AC71" i="5"/>
  <c r="AC72" i="5"/>
  <c r="AC73" i="5"/>
  <c r="AC74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3" i="5"/>
  <c r="AC104" i="5"/>
  <c r="AC105" i="5"/>
  <c r="AC106" i="5"/>
  <c r="AC107" i="5"/>
  <c r="AC108" i="5"/>
  <c r="AC109" i="5"/>
  <c r="AC110" i="5"/>
  <c r="AC111" i="5"/>
  <c r="AC5" i="5"/>
  <c r="AB6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3" i="5"/>
  <c r="AB104" i="5"/>
  <c r="AB105" i="5"/>
  <c r="AB106" i="5"/>
  <c r="AB107" i="5"/>
  <c r="AB108" i="5"/>
  <c r="AB109" i="5"/>
  <c r="AB110" i="5"/>
  <c r="AB111" i="5"/>
  <c r="AB5" i="5"/>
  <c r="AB112" i="5" s="1"/>
  <c r="I4" i="1"/>
  <c r="S32" i="1"/>
  <c r="R32" i="1"/>
  <c r="Q32" i="1"/>
  <c r="P32" i="1"/>
  <c r="M32" i="1"/>
  <c r="L32" i="1"/>
  <c r="K32" i="1"/>
  <c r="J32" i="1"/>
  <c r="G32" i="1"/>
  <c r="F32" i="1"/>
  <c r="E32" i="1"/>
  <c r="D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O4" i="1"/>
  <c r="N4" i="1"/>
  <c r="H4" i="1"/>
  <c r="BN112" i="5" l="1"/>
  <c r="BM112" i="5"/>
  <c r="BL112" i="5"/>
  <c r="AA112" i="5"/>
  <c r="AV32" i="1"/>
  <c r="AC6" i="1"/>
  <c r="BP6" i="1" s="1"/>
  <c r="AC14" i="1"/>
  <c r="BP14" i="1" s="1"/>
  <c r="AC20" i="1"/>
  <c r="BP20" i="1" s="1"/>
  <c r="AN32" i="1"/>
  <c r="AJ25" i="1"/>
  <c r="AC7" i="1"/>
  <c r="BP7" i="1" s="1"/>
  <c r="AC15" i="1"/>
  <c r="BP15" i="1" s="1"/>
  <c r="AC21" i="1"/>
  <c r="AJ26" i="1"/>
  <c r="AJ28" i="1"/>
  <c r="AJ30" i="1"/>
  <c r="AD4" i="1"/>
  <c r="V32" i="1"/>
  <c r="AJ21" i="1"/>
  <c r="AC5" i="1"/>
  <c r="BP5" i="1" s="1"/>
  <c r="AC22" i="1"/>
  <c r="AC19" i="1"/>
  <c r="BP19" i="1" s="1"/>
  <c r="AT32" i="1"/>
  <c r="BA16" i="1" a="1"/>
  <c r="AX16" i="1" s="1"/>
  <c r="AW16" i="1" s="1"/>
  <c r="AJ16" i="1" s="1"/>
  <c r="BP16" i="1" s="1"/>
  <c r="AJ22" i="1"/>
  <c r="AJ24" i="1"/>
  <c r="AJ27" i="1"/>
  <c r="AJ11" i="1"/>
  <c r="BP11" i="1" s="1"/>
  <c r="AK7" i="1"/>
  <c r="BQ7" i="1" s="1"/>
  <c r="AK10" i="1"/>
  <c r="BQ10" i="1" s="1"/>
  <c r="AK15" i="1"/>
  <c r="BQ15" i="1" s="1"/>
  <c r="AB32" i="1"/>
  <c r="AA32" i="1"/>
  <c r="AK8" i="1"/>
  <c r="BQ8" i="1" s="1"/>
  <c r="AK14" i="1"/>
  <c r="BQ14" i="1" s="1"/>
  <c r="AK18" i="1"/>
  <c r="BQ18" i="1" s="1"/>
  <c r="AK20" i="1"/>
  <c r="BQ20" i="1" s="1"/>
  <c r="AK12" i="1"/>
  <c r="BQ12" i="1" s="1"/>
  <c r="AK6" i="1"/>
  <c r="BQ6" i="1" s="1"/>
  <c r="BP8" i="1"/>
  <c r="BP10" i="1"/>
  <c r="BP18" i="1"/>
  <c r="BP13" i="1"/>
  <c r="BP12" i="1"/>
  <c r="BP17" i="1"/>
  <c r="AO32" i="1"/>
  <c r="AK9" i="1"/>
  <c r="BQ9" i="1" s="1"/>
  <c r="AK11" i="1"/>
  <c r="BQ11" i="1" s="1"/>
  <c r="AK5" i="1"/>
  <c r="BQ5" i="1" s="1"/>
  <c r="AI32" i="1"/>
  <c r="AH32" i="1"/>
  <c r="AG32" i="1"/>
  <c r="AP32" i="1"/>
  <c r="AJ4" i="1"/>
  <c r="AM32" i="1"/>
  <c r="Y32" i="1"/>
  <c r="T32" i="1"/>
  <c r="AQ4" i="1"/>
  <c r="U32" i="1"/>
  <c r="X32" i="1"/>
  <c r="AX32" i="1" s="1"/>
  <c r="AC23" i="1"/>
  <c r="BP23" i="1" s="1"/>
  <c r="AC24" i="1"/>
  <c r="AC25" i="1"/>
  <c r="BP25" i="1" s="1"/>
  <c r="AC26" i="1"/>
  <c r="AC27" i="1"/>
  <c r="AC28" i="1"/>
  <c r="AC29" i="1"/>
  <c r="BP29" i="1" s="1"/>
  <c r="AC30" i="1"/>
  <c r="BP30" i="1" s="1"/>
  <c r="AC31" i="1"/>
  <c r="BP31" i="1" s="1"/>
  <c r="W32" i="1"/>
  <c r="AK24" i="1"/>
  <c r="BQ24" i="1" s="1"/>
  <c r="AC112" i="5"/>
  <c r="AI112" i="5"/>
  <c r="AH112" i="5"/>
  <c r="AG112" i="5"/>
  <c r="AG4" i="6"/>
  <c r="Z22" i="6"/>
  <c r="AC34" i="4"/>
  <c r="BA34" i="4"/>
  <c r="AD34" i="4"/>
  <c r="AF34" i="4"/>
  <c r="AR22" i="6"/>
  <c r="U22" i="6"/>
  <c r="AH5" i="6"/>
  <c r="BK5" i="6" s="1"/>
  <c r="AH6" i="6"/>
  <c r="BK6" i="6" s="1"/>
  <c r="AH7" i="6"/>
  <c r="BK7" i="6" s="1"/>
  <c r="AH8" i="6"/>
  <c r="BK8" i="6" s="1"/>
  <c r="AH9" i="6"/>
  <c r="AH10" i="6"/>
  <c r="BK10" i="6" s="1"/>
  <c r="AH11" i="6"/>
  <c r="BK11" i="6" s="1"/>
  <c r="AH12" i="6"/>
  <c r="BK12" i="6" s="1"/>
  <c r="AH13" i="6"/>
  <c r="BK13" i="6" s="1"/>
  <c r="AH14" i="6"/>
  <c r="BK14" i="6" s="1"/>
  <c r="AH15" i="6"/>
  <c r="BK15" i="6" s="1"/>
  <c r="AH16" i="6"/>
  <c r="BK16" i="6" s="1"/>
  <c r="AH17" i="6"/>
  <c r="BK17" i="6" s="1"/>
  <c r="AH18" i="6"/>
  <c r="BK18" i="6" s="1"/>
  <c r="AH19" i="6"/>
  <c r="BK19" i="6" s="1"/>
  <c r="AH20" i="6"/>
  <c r="BK20" i="6" s="1"/>
  <c r="AH21" i="6"/>
  <c r="BK21" i="6" s="1"/>
  <c r="AB22" i="6"/>
  <c r="AA4" i="6"/>
  <c r="AA22" i="6" s="1"/>
  <c r="AP22" i="6"/>
  <c r="W22" i="6" a="1"/>
  <c r="V22" i="6"/>
  <c r="AT22" i="6" s="1"/>
  <c r="BK4" i="6"/>
  <c r="AG5" i="6"/>
  <c r="BJ5" i="6" s="1"/>
  <c r="AG6" i="6"/>
  <c r="BJ6" i="6" s="1"/>
  <c r="AG7" i="6"/>
  <c r="BJ7" i="6" s="1"/>
  <c r="AG8" i="6"/>
  <c r="BJ8" i="6" s="1"/>
  <c r="AG9" i="6"/>
  <c r="BJ9" i="6" s="1"/>
  <c r="AG10" i="6"/>
  <c r="BJ10" i="6" s="1"/>
  <c r="AG11" i="6"/>
  <c r="BJ11" i="6" s="1"/>
  <c r="AG12" i="6"/>
  <c r="BJ12" i="6" s="1"/>
  <c r="AG13" i="6"/>
  <c r="BJ13" i="6" s="1"/>
  <c r="AG14" i="6"/>
  <c r="BJ14" i="6" s="1"/>
  <c r="AG15" i="6"/>
  <c r="BJ15" i="6" s="1"/>
  <c r="AG16" i="6"/>
  <c r="BJ16" i="6" s="1"/>
  <c r="AG17" i="6"/>
  <c r="BJ17" i="6" s="1"/>
  <c r="AG18" i="6"/>
  <c r="BJ18" i="6" s="1"/>
  <c r="AG19" i="6"/>
  <c r="BJ19" i="6" s="1"/>
  <c r="AG20" i="6"/>
  <c r="BJ20" i="6" s="1"/>
  <c r="AG21" i="6"/>
  <c r="BJ21" i="6" s="1"/>
  <c r="AM112" i="5"/>
  <c r="AQ112" i="5"/>
  <c r="AS112" i="5"/>
  <c r="AJ7" i="5"/>
  <c r="BO7" i="5" s="1"/>
  <c r="AK7" i="5"/>
  <c r="BP7" i="5" s="1"/>
  <c r="AJ8" i="5"/>
  <c r="AK8" i="5"/>
  <c r="BP8" i="5" s="1"/>
  <c r="AJ11" i="5"/>
  <c r="BO11" i="5" s="1"/>
  <c r="AK11" i="5"/>
  <c r="BP11" i="5" s="1"/>
  <c r="AJ13" i="5"/>
  <c r="AK13" i="5"/>
  <c r="BP13" i="5" s="1"/>
  <c r="AJ15" i="5"/>
  <c r="BO15" i="5" s="1"/>
  <c r="AK15" i="5"/>
  <c r="BP15" i="5" s="1"/>
  <c r="AJ16" i="5"/>
  <c r="BO16" i="5" s="1"/>
  <c r="AK16" i="5"/>
  <c r="BP16" i="5" s="1"/>
  <c r="AJ17" i="5"/>
  <c r="BO17" i="5" s="1"/>
  <c r="AK17" i="5"/>
  <c r="BP17" i="5" s="1"/>
  <c r="AJ20" i="5"/>
  <c r="AK20" i="5"/>
  <c r="BP20" i="5" s="1"/>
  <c r="AJ21" i="5"/>
  <c r="BO21" i="5" s="1"/>
  <c r="AK21" i="5"/>
  <c r="BP21" i="5" s="1"/>
  <c r="AJ22" i="5"/>
  <c r="BO22" i="5" s="1"/>
  <c r="AK22" i="5"/>
  <c r="BP22" i="5" s="1"/>
  <c r="AJ23" i="5"/>
  <c r="BO23" i="5" s="1"/>
  <c r="AK23" i="5"/>
  <c r="BP23" i="5" s="1"/>
  <c r="AJ26" i="5"/>
  <c r="BO26" i="5" s="1"/>
  <c r="AK26" i="5"/>
  <c r="BP26" i="5" s="1"/>
  <c r="AJ27" i="5"/>
  <c r="BO27" i="5" s="1"/>
  <c r="AK27" i="5"/>
  <c r="BP27" i="5" s="1"/>
  <c r="AJ28" i="5"/>
  <c r="BO28" i="5" s="1"/>
  <c r="AK28" i="5"/>
  <c r="BP28" i="5" s="1"/>
  <c r="AJ30" i="5"/>
  <c r="BO30" i="5" s="1"/>
  <c r="AK30" i="5"/>
  <c r="BP30" i="5" s="1"/>
  <c r="AJ31" i="5"/>
  <c r="BO31" i="5" s="1"/>
  <c r="AK31" i="5"/>
  <c r="BP31" i="5" s="1"/>
  <c r="AJ32" i="5"/>
  <c r="BO32" i="5" s="1"/>
  <c r="AK32" i="5"/>
  <c r="BP32" i="5" s="1"/>
  <c r="AJ33" i="5"/>
  <c r="BO33" i="5" s="1"/>
  <c r="AK33" i="5"/>
  <c r="BP33" i="5" s="1"/>
  <c r="AJ34" i="5"/>
  <c r="BO34" i="5" s="1"/>
  <c r="AK34" i="5"/>
  <c r="BP34" i="5" s="1"/>
  <c r="AJ35" i="5"/>
  <c r="BO35" i="5" s="1"/>
  <c r="AK35" i="5"/>
  <c r="BP35" i="5" s="1"/>
  <c r="AJ36" i="5"/>
  <c r="BO36" i="5" s="1"/>
  <c r="AK36" i="5"/>
  <c r="BP36" i="5" s="1"/>
  <c r="AJ37" i="5"/>
  <c r="BO37" i="5" s="1"/>
  <c r="AK37" i="5"/>
  <c r="BP37" i="5" s="1"/>
  <c r="AJ40" i="5"/>
  <c r="AK40" i="5"/>
  <c r="BP40" i="5" s="1"/>
  <c r="AJ41" i="5"/>
  <c r="BO41" i="5" s="1"/>
  <c r="AK41" i="5"/>
  <c r="BP41" i="5" s="1"/>
  <c r="AJ42" i="5"/>
  <c r="BO42" i="5" s="1"/>
  <c r="AK42" i="5"/>
  <c r="BP42" i="5" s="1"/>
  <c r="AJ43" i="5"/>
  <c r="AK43" i="5"/>
  <c r="BP43" i="5" s="1"/>
  <c r="AJ44" i="5"/>
  <c r="BO44" i="5" s="1"/>
  <c r="AK44" i="5"/>
  <c r="BP44" i="5" s="1"/>
  <c r="AJ45" i="5"/>
  <c r="BO45" i="5" s="1"/>
  <c r="AK45" i="5"/>
  <c r="BP45" i="5" s="1"/>
  <c r="AJ47" i="5"/>
  <c r="AK47" i="5"/>
  <c r="BP47" i="5" s="1"/>
  <c r="AJ48" i="5"/>
  <c r="AK48" i="5"/>
  <c r="BP48" i="5" s="1"/>
  <c r="AK5" i="5"/>
  <c r="Z5" i="4"/>
  <c r="BC5" i="4" s="1"/>
  <c r="Z7" i="4"/>
  <c r="BC7" i="4" s="1"/>
  <c r="Z9" i="4"/>
  <c r="BC9" i="4" s="1"/>
  <c r="Z11" i="4"/>
  <c r="Z13" i="4"/>
  <c r="Z14" i="4"/>
  <c r="Z16" i="4"/>
  <c r="BC16" i="4" s="1"/>
  <c r="Z18" i="4"/>
  <c r="BC18" i="4" s="1"/>
  <c r="Z21" i="4"/>
  <c r="BC21" i="4" s="1"/>
  <c r="Z24" i="4"/>
  <c r="BC24" i="4" s="1"/>
  <c r="Z26" i="4"/>
  <c r="BC26" i="4" s="1"/>
  <c r="Z6" i="4"/>
  <c r="BC6" i="4" s="1"/>
  <c r="Z8" i="4"/>
  <c r="BC8" i="4" s="1"/>
  <c r="Z10" i="4"/>
  <c r="BC10" i="4" s="1"/>
  <c r="Z12" i="4"/>
  <c r="Z15" i="4"/>
  <c r="BC15" i="4" s="1"/>
  <c r="Z17" i="4"/>
  <c r="BC17" i="4" s="1"/>
  <c r="Z19" i="4"/>
  <c r="BC19" i="4" s="1"/>
  <c r="Z22" i="4"/>
  <c r="BC22" i="4" s="1"/>
  <c r="Z23" i="4"/>
  <c r="BC23" i="4" s="1"/>
  <c r="Z25" i="4"/>
  <c r="BC25" i="4" s="1"/>
  <c r="Z27" i="4"/>
  <c r="BC27" i="4" s="1"/>
  <c r="AI34" i="4"/>
  <c r="AJ108" i="5"/>
  <c r="BO108" i="5" s="1"/>
  <c r="AJ10" i="5"/>
  <c r="BO10" i="5" s="1"/>
  <c r="AJ12" i="5"/>
  <c r="BO12" i="5" s="1"/>
  <c r="AJ19" i="5"/>
  <c r="BO19" i="5" s="1"/>
  <c r="AJ24" i="5"/>
  <c r="AJ29" i="5"/>
  <c r="BO29" i="5" s="1"/>
  <c r="AJ39" i="5"/>
  <c r="BO39" i="5" s="1"/>
  <c r="AJ49" i="5"/>
  <c r="AJ6" i="5"/>
  <c r="BO6" i="5" s="1"/>
  <c r="AJ9" i="5"/>
  <c r="BO9" i="5" s="1"/>
  <c r="AJ14" i="5"/>
  <c r="BO14" i="5" s="1"/>
  <c r="AJ18" i="5"/>
  <c r="AJ25" i="5"/>
  <c r="BO25" i="5" s="1"/>
  <c r="AJ38" i="5"/>
  <c r="BO38" i="5" s="1"/>
  <c r="AJ46" i="5"/>
  <c r="BO46" i="5" s="1"/>
  <c r="BB34" i="4"/>
  <c r="Y34" i="4"/>
  <c r="X34" i="4"/>
  <c r="Z4" i="4"/>
  <c r="AG5" i="4"/>
  <c r="AA5" i="4" s="1"/>
  <c r="BD5" i="4" s="1"/>
  <c r="AG6" i="4"/>
  <c r="AA6" i="4" s="1"/>
  <c r="BD6" i="4" s="1"/>
  <c r="AG7" i="4"/>
  <c r="AA7" i="4" s="1"/>
  <c r="BD7" i="4" s="1"/>
  <c r="AG8" i="4"/>
  <c r="AA8" i="4" s="1"/>
  <c r="BD8" i="4" s="1"/>
  <c r="AG9" i="4"/>
  <c r="AA9" i="4" s="1"/>
  <c r="BD9" i="4" s="1"/>
  <c r="AG10" i="4"/>
  <c r="AA10" i="4" s="1"/>
  <c r="BD10" i="4" s="1"/>
  <c r="AG11" i="4"/>
  <c r="AA11" i="4" s="1"/>
  <c r="BD11" i="4" s="1"/>
  <c r="AG12" i="4"/>
  <c r="AA12" i="4" s="1"/>
  <c r="BD12" i="4" s="1"/>
  <c r="AG13" i="4"/>
  <c r="AA13" i="4" s="1"/>
  <c r="BD13" i="4" s="1"/>
  <c r="AG14" i="4"/>
  <c r="AA14" i="4" s="1"/>
  <c r="BD14" i="4" s="1"/>
  <c r="AG15" i="4"/>
  <c r="AA15" i="4" s="1"/>
  <c r="BD15" i="4" s="1"/>
  <c r="AG16" i="4"/>
  <c r="AA16" i="4" s="1"/>
  <c r="BD16" i="4" s="1"/>
  <c r="AG17" i="4"/>
  <c r="AA17" i="4" s="1"/>
  <c r="BD17" i="4" s="1"/>
  <c r="AG18" i="4"/>
  <c r="AA18" i="4" s="1"/>
  <c r="BD18" i="4" s="1"/>
  <c r="AG19" i="4"/>
  <c r="AA19" i="4" s="1"/>
  <c r="BD19" i="4" s="1"/>
  <c r="AG20" i="4"/>
  <c r="AA20" i="4" s="1"/>
  <c r="BD20" i="4" s="1"/>
  <c r="AG21" i="4"/>
  <c r="AA21" i="4" s="1"/>
  <c r="BD21" i="4" s="1"/>
  <c r="AG22" i="4"/>
  <c r="AA22" i="4" s="1"/>
  <c r="BD22" i="4" s="1"/>
  <c r="AG23" i="4"/>
  <c r="AA23" i="4" s="1"/>
  <c r="BD23" i="4" s="1"/>
  <c r="AG24" i="4"/>
  <c r="AA24" i="4" s="1"/>
  <c r="BD24" i="4" s="1"/>
  <c r="AG25" i="4"/>
  <c r="AA25" i="4" s="1"/>
  <c r="BD25" i="4" s="1"/>
  <c r="AG26" i="4"/>
  <c r="AA26" i="4" s="1"/>
  <c r="BD26" i="4" s="1"/>
  <c r="AG27" i="4"/>
  <c r="AA27" i="4" s="1"/>
  <c r="BD27" i="4" s="1"/>
  <c r="AG28" i="4"/>
  <c r="AA28" i="4" s="1"/>
  <c r="BD28" i="4" s="1"/>
  <c r="AG29" i="4"/>
  <c r="AA29" i="4" s="1"/>
  <c r="BD29" i="4" s="1"/>
  <c r="AG30" i="4"/>
  <c r="AA30" i="4" s="1"/>
  <c r="BD30" i="4" s="1"/>
  <c r="AG31" i="4"/>
  <c r="AA31" i="4" s="1"/>
  <c r="BD31" i="4" s="1"/>
  <c r="AG32" i="4"/>
  <c r="AA32" i="4" s="1"/>
  <c r="BD32" i="4" s="1"/>
  <c r="AG33" i="4"/>
  <c r="AA33" i="4" s="1"/>
  <c r="BD33" i="4" s="1"/>
  <c r="AG4" i="4"/>
  <c r="W34" i="4"/>
  <c r="Z20" i="4"/>
  <c r="BC20" i="4" s="1"/>
  <c r="Z28" i="4"/>
  <c r="BC28" i="4" s="1"/>
  <c r="Z29" i="4"/>
  <c r="BC29" i="4" s="1"/>
  <c r="Z30" i="4"/>
  <c r="BC30" i="4" s="1"/>
  <c r="Z31" i="4"/>
  <c r="BC31" i="4" s="1"/>
  <c r="Z32" i="4"/>
  <c r="BC32" i="4" s="1"/>
  <c r="Z33" i="4"/>
  <c r="BC33" i="4" s="1"/>
  <c r="R34" i="4"/>
  <c r="O34" i="4"/>
  <c r="AM34" i="4" s="1"/>
  <c r="P34" i="4" a="1"/>
  <c r="U34" i="4"/>
  <c r="T4" i="4"/>
  <c r="T34" i="4" s="1"/>
  <c r="BC13" i="4"/>
  <c r="BC14" i="4"/>
  <c r="N34" i="4"/>
  <c r="M34" i="4"/>
  <c r="AJ50" i="5"/>
  <c r="BO50" i="5" s="1"/>
  <c r="AJ51" i="5"/>
  <c r="BO51" i="5" s="1"/>
  <c r="AJ52" i="5"/>
  <c r="AJ53" i="5"/>
  <c r="BO53" i="5" s="1"/>
  <c r="AJ54" i="5"/>
  <c r="BO54" i="5" s="1"/>
  <c r="AJ55" i="5"/>
  <c r="BO55" i="5" s="1"/>
  <c r="AJ56" i="5"/>
  <c r="AJ57" i="5"/>
  <c r="AJ58" i="5"/>
  <c r="BO58" i="5" s="1"/>
  <c r="AJ59" i="5"/>
  <c r="AJ60" i="5"/>
  <c r="AJ61" i="5"/>
  <c r="AJ62" i="5"/>
  <c r="BO62" i="5" s="1"/>
  <c r="AJ63" i="5"/>
  <c r="BO63" i="5" s="1"/>
  <c r="AJ64" i="5"/>
  <c r="AJ65" i="5"/>
  <c r="AJ66" i="5"/>
  <c r="BO66" i="5" s="1"/>
  <c r="AJ67" i="5"/>
  <c r="AJ68" i="5"/>
  <c r="BO68" i="5" s="1"/>
  <c r="AJ69" i="5"/>
  <c r="BO69" i="5" s="1"/>
  <c r="AJ70" i="5"/>
  <c r="AJ71" i="5"/>
  <c r="AJ72" i="5"/>
  <c r="BO72" i="5" s="1"/>
  <c r="AJ73" i="5"/>
  <c r="AJ74" i="5"/>
  <c r="BO74" i="5" s="1"/>
  <c r="AJ75" i="5"/>
  <c r="AJ76" i="5"/>
  <c r="AJ77" i="5"/>
  <c r="BO77" i="5" s="1"/>
  <c r="AJ78" i="5"/>
  <c r="AJ79" i="5"/>
  <c r="AJ80" i="5"/>
  <c r="BO80" i="5" s="1"/>
  <c r="AJ81" i="5"/>
  <c r="AJ82" i="5"/>
  <c r="AJ83" i="5"/>
  <c r="BO83" i="5" s="1"/>
  <c r="AJ84" i="5"/>
  <c r="AJ85" i="5"/>
  <c r="AJ86" i="5"/>
  <c r="AJ87" i="5"/>
  <c r="AJ88" i="5"/>
  <c r="AJ89" i="5"/>
  <c r="AJ90" i="5"/>
  <c r="AJ91" i="5"/>
  <c r="BO91" i="5" s="1"/>
  <c r="AJ92" i="5"/>
  <c r="AJ93" i="5"/>
  <c r="AJ94" i="5"/>
  <c r="AJ95" i="5"/>
  <c r="AJ96" i="5"/>
  <c r="BO96" i="5" s="1"/>
  <c r="AJ97" i="5"/>
  <c r="AJ98" i="5"/>
  <c r="AJ99" i="5"/>
  <c r="BO99" i="5" s="1"/>
  <c r="AJ100" i="5"/>
  <c r="AJ101" i="5"/>
  <c r="AJ102" i="5"/>
  <c r="AJ103" i="5"/>
  <c r="AJ104" i="5"/>
  <c r="AJ105" i="5"/>
  <c r="BO105" i="5" s="1"/>
  <c r="AJ106" i="5"/>
  <c r="BO106" i="5" s="1"/>
  <c r="AJ107" i="5"/>
  <c r="BO107" i="5" s="1"/>
  <c r="AJ109" i="5"/>
  <c r="BO109" i="5" s="1"/>
  <c r="AJ110" i="5"/>
  <c r="BO110" i="5" s="1"/>
  <c r="AJ111" i="5"/>
  <c r="BO111" i="5" s="1"/>
  <c r="X112" i="5"/>
  <c r="AX112" i="5" s="1"/>
  <c r="Y112" i="5" a="1"/>
  <c r="BP96" i="5"/>
  <c r="BP105" i="5"/>
  <c r="BP106" i="5"/>
  <c r="BP107" i="5"/>
  <c r="BP108" i="5"/>
  <c r="BP109" i="5"/>
  <c r="BP110" i="5"/>
  <c r="BP111" i="5"/>
  <c r="BP55" i="5"/>
  <c r="BP63" i="5"/>
  <c r="BP68" i="5"/>
  <c r="BP74" i="5"/>
  <c r="BP91" i="5"/>
  <c r="BP99" i="5"/>
  <c r="BP54" i="5"/>
  <c r="BP62" i="5"/>
  <c r="BP66" i="5"/>
  <c r="BP72" i="5"/>
  <c r="BP77" i="5"/>
  <c r="BP83" i="5"/>
  <c r="BP58" i="5"/>
  <c r="BP69" i="5"/>
  <c r="BP80" i="5"/>
  <c r="AD8" i="5"/>
  <c r="AD13" i="5"/>
  <c r="BP56" i="5"/>
  <c r="AD56" i="5"/>
  <c r="BP57" i="5"/>
  <c r="AD57" i="5"/>
  <c r="BP59" i="5"/>
  <c r="AD59" i="5"/>
  <c r="BP60" i="5"/>
  <c r="AD60" i="5"/>
  <c r="BP61" i="5"/>
  <c r="AD61" i="5"/>
  <c r="BP64" i="5"/>
  <c r="AD64" i="5"/>
  <c r="BP65" i="5"/>
  <c r="AD65" i="5"/>
  <c r="BP67" i="5"/>
  <c r="AD67" i="5"/>
  <c r="BP70" i="5"/>
  <c r="AD70" i="5"/>
  <c r="BP71" i="5"/>
  <c r="AD71" i="5"/>
  <c r="BP73" i="5"/>
  <c r="AD73" i="5"/>
  <c r="BP75" i="5"/>
  <c r="AD75" i="5"/>
  <c r="BP76" i="5"/>
  <c r="AD76" i="5"/>
  <c r="BP78" i="5"/>
  <c r="AD78" i="5"/>
  <c r="BP79" i="5"/>
  <c r="AD79" i="5"/>
  <c r="BP81" i="5"/>
  <c r="AD81" i="5"/>
  <c r="BP82" i="5"/>
  <c r="AD82" i="5"/>
  <c r="BP84" i="5"/>
  <c r="AD84" i="5"/>
  <c r="BP85" i="5"/>
  <c r="AD85" i="5"/>
  <c r="BP86" i="5"/>
  <c r="AD86" i="5"/>
  <c r="BP87" i="5"/>
  <c r="AD87" i="5"/>
  <c r="BP88" i="5"/>
  <c r="AD88" i="5"/>
  <c r="BP89" i="5"/>
  <c r="AD89" i="5"/>
  <c r="BP90" i="5"/>
  <c r="AD90" i="5"/>
  <c r="BP92" i="5"/>
  <c r="AD92" i="5"/>
  <c r="BP93" i="5"/>
  <c r="AD93" i="5"/>
  <c r="BP94" i="5"/>
  <c r="AD94" i="5"/>
  <c r="BP95" i="5"/>
  <c r="AD95" i="5"/>
  <c r="BP97" i="5"/>
  <c r="AD97" i="5"/>
  <c r="BP98" i="5"/>
  <c r="AD98" i="5"/>
  <c r="BP100" i="5"/>
  <c r="AD100" i="5"/>
  <c r="BP101" i="5"/>
  <c r="AD101" i="5"/>
  <c r="BP102" i="5"/>
  <c r="AD102" i="5"/>
  <c r="BP103" i="5"/>
  <c r="AD103" i="5"/>
  <c r="BP104" i="5"/>
  <c r="AD104" i="5"/>
  <c r="BP51" i="5"/>
  <c r="BP46" i="5"/>
  <c r="BP50" i="5"/>
  <c r="BP53" i="5"/>
  <c r="AD40" i="5"/>
  <c r="AD43" i="5"/>
  <c r="AD47" i="5"/>
  <c r="AD48" i="5"/>
  <c r="BP49" i="5"/>
  <c r="AD49" i="5"/>
  <c r="BP52" i="5"/>
  <c r="AD52" i="5"/>
  <c r="BP6" i="5"/>
  <c r="BP9" i="5"/>
  <c r="BP10" i="5"/>
  <c r="BP12" i="5"/>
  <c r="BP14" i="5"/>
  <c r="BP18" i="5"/>
  <c r="BP19" i="5"/>
  <c r="BP24" i="5"/>
  <c r="BP25" i="5"/>
  <c r="BP29" i="5"/>
  <c r="BP38" i="5"/>
  <c r="BP39" i="5"/>
  <c r="U112" i="5"/>
  <c r="AE5" i="5"/>
  <c r="AE112" i="5" s="1"/>
  <c r="W112" i="5"/>
  <c r="AK30" i="1"/>
  <c r="AK29" i="1"/>
  <c r="I32" i="1"/>
  <c r="H32" i="1"/>
  <c r="AK26" i="1"/>
  <c r="AK25" i="1"/>
  <c r="N32" i="1"/>
  <c r="O32" i="1"/>
  <c r="BP28" i="1" l="1"/>
  <c r="BP26" i="1"/>
  <c r="BP21" i="1"/>
  <c r="BP22" i="1"/>
  <c r="BP24" i="1"/>
  <c r="BP27" i="1"/>
  <c r="AJ9" i="1"/>
  <c r="BQ30" i="1"/>
  <c r="BQ29" i="1"/>
  <c r="BQ26" i="1"/>
  <c r="BQ25" i="1"/>
  <c r="AK21" i="1"/>
  <c r="BQ21" i="1" s="1"/>
  <c r="AK17" i="1"/>
  <c r="BQ17" i="1" s="1"/>
  <c r="AQ32" i="1"/>
  <c r="AK4" i="1"/>
  <c r="BQ4" i="1" s="1"/>
  <c r="AD32" i="1"/>
  <c r="AC4" i="1"/>
  <c r="BK9" i="6"/>
  <c r="BK22" i="6" s="1"/>
  <c r="AH22" i="6"/>
  <c r="AK112" i="5"/>
  <c r="BO48" i="5"/>
  <c r="BO43" i="5"/>
  <c r="BO47" i="5"/>
  <c r="BO71" i="5"/>
  <c r="BO82" i="5"/>
  <c r="BO87" i="5"/>
  <c r="BO95" i="5"/>
  <c r="BP5" i="5"/>
  <c r="BP112" i="5" s="1"/>
  <c r="BO73" i="5"/>
  <c r="BO75" i="5"/>
  <c r="BO78" i="5"/>
  <c r="BO89" i="5"/>
  <c r="BO93" i="5"/>
  <c r="BO70" i="5"/>
  <c r="BO76" i="5"/>
  <c r="BO79" i="5"/>
  <c r="BO81" i="5"/>
  <c r="BO84" i="5"/>
  <c r="BO86" i="5"/>
  <c r="BO88" i="5"/>
  <c r="BO90" i="5"/>
  <c r="BO92" i="5"/>
  <c r="BO94" i="5"/>
  <c r="AG34" i="4"/>
  <c r="AA4" i="4"/>
  <c r="BO97" i="5"/>
  <c r="BO98" i="5"/>
  <c r="BC4" i="4"/>
  <c r="BC11" i="4"/>
  <c r="BC12" i="4"/>
  <c r="BO100" i="5"/>
  <c r="BO101" i="5"/>
  <c r="BO102" i="5"/>
  <c r="BO85" i="5"/>
  <c r="BO104" i="5"/>
  <c r="BO103" i="5"/>
  <c r="AD5" i="5"/>
  <c r="AD112" i="5" s="1"/>
  <c r="BO56" i="5"/>
  <c r="BO59" i="5"/>
  <c r="BO60" i="5"/>
  <c r="BO61" i="5"/>
  <c r="BO64" i="5"/>
  <c r="BO65" i="5"/>
  <c r="BO67" i="5"/>
  <c r="BO57" i="5"/>
  <c r="BO13" i="5"/>
  <c r="BO8" i="5"/>
  <c r="BO40" i="5"/>
  <c r="BO49" i="5"/>
  <c r="BO52" i="5"/>
  <c r="BO18" i="5"/>
  <c r="AJ32" i="1" l="1"/>
  <c r="BP9" i="1"/>
  <c r="AC32" i="1"/>
  <c r="BP4" i="1"/>
  <c r="AK22" i="1"/>
  <c r="BQ22" i="1" s="1"/>
  <c r="AK31" i="1"/>
  <c r="BQ31" i="1" s="1"/>
  <c r="AG22" i="6"/>
  <c r="BJ4" i="6"/>
  <c r="BJ22" i="6" s="1"/>
  <c r="AJ5" i="5"/>
  <c r="AP112" i="5"/>
  <c r="AA34" i="4"/>
  <c r="BD4" i="4"/>
  <c r="BD34" i="4" s="1"/>
  <c r="BC34" i="4"/>
  <c r="Z34" i="4"/>
  <c r="BP32" i="1" l="1"/>
  <c r="AK13" i="1"/>
  <c r="BQ13" i="1" s="1"/>
  <c r="AJ112" i="5"/>
  <c r="BO5" i="5"/>
  <c r="BO20" i="5"/>
  <c r="BO24" i="5"/>
  <c r="BO112" i="5" l="1"/>
  <c r="AK19" i="1" l="1"/>
  <c r="BQ19" i="1" s="1"/>
  <c r="AK27" i="1"/>
  <c r="BQ27" i="1" s="1"/>
  <c r="AK28" i="1"/>
  <c r="BQ28" i="1" s="1"/>
  <c r="AK16" i="1" l="1"/>
  <c r="BQ16" i="1" s="1"/>
  <c r="AK23" i="1" l="1"/>
  <c r="AK32" i="1" l="1"/>
  <c r="BQ23" i="1"/>
  <c r="BQ3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<sst xmlns="http://schemas.openxmlformats.org/spreadsheetml/2006/main" count="1865" uniqueCount="1466">
  <si>
    <t>Occupancy</t>
  </si>
  <si>
    <t>Census Tract</t>
  </si>
  <si>
    <t>Census 2010</t>
  </si>
  <si>
    <t>Pop in Households</t>
  </si>
  <si>
    <t>Housing Units</t>
  </si>
  <si>
    <t>Persons / Household</t>
  </si>
  <si>
    <t>Census 2020</t>
  </si>
  <si>
    <t>Population</t>
  </si>
  <si>
    <t>Occupied Units</t>
  </si>
  <si>
    <t>Totals</t>
  </si>
  <si>
    <t>Grp Qtrs Pop</t>
  </si>
  <si>
    <t>Total Pop</t>
  </si>
  <si>
    <t>In House- holds</t>
  </si>
  <si>
    <t>Total House- holds</t>
  </si>
  <si>
    <t>Total Housing Units</t>
  </si>
  <si>
    <t>Households</t>
  </si>
  <si>
    <t>Population in Households</t>
  </si>
  <si>
    <t>Population Per Household</t>
  </si>
  <si>
    <t>From 2000 to 2010 census tract comparison from Metroplan for Faulkner County</t>
  </si>
  <si>
    <t>2055 Baseline</t>
  </si>
  <si>
    <t>Population Not in Households</t>
  </si>
  <si>
    <t>Total Population</t>
  </si>
  <si>
    <t>Polynomial</t>
  </si>
  <si>
    <t>Tract</t>
  </si>
  <si>
    <t>Total</t>
  </si>
  <si>
    <t>Estimated 2025</t>
  </si>
  <si>
    <t>hh_2055_low</t>
  </si>
  <si>
    <t>hh_2055_baseline</t>
  </si>
  <si>
    <t>hh_2055_high</t>
  </si>
  <si>
    <t>hh_2055_discrete</t>
  </si>
  <si>
    <t>hh_2055_policy_restricted</t>
  </si>
  <si>
    <t>.</t>
  </si>
  <si>
    <t>In House-holds</t>
  </si>
  <si>
    <t>Total House-holds</t>
  </si>
  <si>
    <t>Estimated 2015</t>
  </si>
  <si>
    <t>Census 2000</t>
  </si>
  <si>
    <t>Population in House-holds</t>
  </si>
  <si>
    <t>2055 Baseline (2055)</t>
  </si>
  <si>
    <t>Not in House-holds (linear)</t>
  </si>
  <si>
    <t>Pop / House-hold (linear)</t>
  </si>
  <si>
    <t>Pop / House-hold (exponential)</t>
  </si>
  <si>
    <t>House-holds (linear)</t>
  </si>
  <si>
    <t>Linear</t>
  </si>
  <si>
    <t>Projections from Model</t>
  </si>
  <si>
    <t>Households (external)</t>
  </si>
  <si>
    <t>House-holds</t>
  </si>
  <si>
    <t>Pop</t>
  </si>
  <si>
    <t>In Group-quarters</t>
  </si>
  <si>
    <t>House-holds (external)</t>
  </si>
  <si>
    <t>avg_hh_size_2055_baseline</t>
  </si>
  <si>
    <t>avg_hh_size_2055_low</t>
  </si>
  <si>
    <t>avg_hh_size_2055_high</t>
  </si>
  <si>
    <t>In House-holds (linear)</t>
  </si>
  <si>
    <t>= Areas of Interest</t>
  </si>
  <si>
    <t>Not in House-holds (exponential)</t>
  </si>
  <si>
    <t>Exponential</t>
  </si>
  <si>
    <t>taz_id</t>
  </si>
  <si>
    <t>4901</t>
  </si>
  <si>
    <t>4803</t>
  </si>
  <si>
    <t>4802</t>
  </si>
  <si>
    <t>4801</t>
  </si>
  <si>
    <t>4905</t>
  </si>
  <si>
    <t>4903</t>
  </si>
  <si>
    <t>4809</t>
  </si>
  <si>
    <t>4808</t>
  </si>
  <si>
    <t>4807</t>
  </si>
  <si>
    <t>4805</t>
  </si>
  <si>
    <t>4910</t>
  </si>
  <si>
    <t>4907</t>
  </si>
  <si>
    <t>4914</t>
  </si>
  <si>
    <t>4917</t>
  </si>
  <si>
    <t>4915</t>
  </si>
  <si>
    <t>4919</t>
  </si>
  <si>
    <t>4913</t>
  </si>
  <si>
    <t>4814</t>
  </si>
  <si>
    <t>4813</t>
  </si>
  <si>
    <t>4835</t>
  </si>
  <si>
    <t>4815</t>
  </si>
  <si>
    <t>4810</t>
  </si>
  <si>
    <t>4921</t>
  </si>
  <si>
    <t>4922</t>
  </si>
  <si>
    <t>4920</t>
  </si>
  <si>
    <t>4916</t>
  </si>
  <si>
    <t>4925</t>
  </si>
  <si>
    <t>4926</t>
  </si>
  <si>
    <t>4929</t>
  </si>
  <si>
    <t>4923</t>
  </si>
  <si>
    <t>4924</t>
  </si>
  <si>
    <t>4930</t>
  </si>
  <si>
    <t>4928</t>
  </si>
  <si>
    <t>4932</t>
  </si>
  <si>
    <t>4933</t>
  </si>
  <si>
    <t>4407</t>
  </si>
  <si>
    <t>4934</t>
  </si>
  <si>
    <t>4312</t>
  </si>
  <si>
    <t>4314</t>
  </si>
  <si>
    <t>4310</t>
  </si>
  <si>
    <t>4315</t>
  </si>
  <si>
    <t>4313</t>
  </si>
  <si>
    <t>4351</t>
  </si>
  <si>
    <t>4301</t>
  </si>
  <si>
    <t>4401</t>
  </si>
  <si>
    <t>4403</t>
  </si>
  <si>
    <t>4319</t>
  </si>
  <si>
    <t>4317</t>
  </si>
  <si>
    <t>4318</t>
  </si>
  <si>
    <t>4307</t>
  </si>
  <si>
    <t>4306</t>
  </si>
  <si>
    <t>4303</t>
  </si>
  <si>
    <t>4305</t>
  </si>
  <si>
    <t>4302</t>
  </si>
  <si>
    <t>4927</t>
  </si>
  <si>
    <t>4304</t>
  </si>
  <si>
    <t>4833</t>
  </si>
  <si>
    <t>4834</t>
  </si>
  <si>
    <t>4829</t>
  </si>
  <si>
    <t>4402</t>
  </si>
  <si>
    <t>4409</t>
  </si>
  <si>
    <t>4419</t>
  </si>
  <si>
    <t>4445</t>
  </si>
  <si>
    <t>4426</t>
  </si>
  <si>
    <t>4425</t>
  </si>
  <si>
    <t>4427</t>
  </si>
  <si>
    <t>4446</t>
  </si>
  <si>
    <t>4408</t>
  </si>
  <si>
    <t>4424</t>
  </si>
  <si>
    <t>4415</t>
  </si>
  <si>
    <t>4416</t>
  </si>
  <si>
    <t>4443</t>
  </si>
  <si>
    <t>4417</t>
  </si>
  <si>
    <t>4444</t>
  </si>
  <si>
    <t>4418</t>
  </si>
  <si>
    <t>4429</t>
  </si>
  <si>
    <t>4432</t>
  </si>
  <si>
    <t>4433</t>
  </si>
  <si>
    <t>4428</t>
  </si>
  <si>
    <t>4430</t>
  </si>
  <si>
    <t>4434</t>
  </si>
  <si>
    <t>4423</t>
  </si>
  <si>
    <t>4334</t>
  </si>
  <si>
    <t>4436</t>
  </si>
  <si>
    <t>4350</t>
  </si>
  <si>
    <t>4238</t>
  </si>
  <si>
    <t>4237</t>
  </si>
  <si>
    <t>4236</t>
  </si>
  <si>
    <t>4441</t>
  </si>
  <si>
    <t>4439</t>
  </si>
  <si>
    <t>4437</t>
  </si>
  <si>
    <t>4438</t>
  </si>
  <si>
    <t>4349</t>
  </si>
  <si>
    <t>4346</t>
  </si>
  <si>
    <t>4431</t>
  </si>
  <si>
    <t>4435</t>
  </si>
  <si>
    <t>4345</t>
  </si>
  <si>
    <t>4344</t>
  </si>
  <si>
    <t>4101</t>
  </si>
  <si>
    <t>4105</t>
  </si>
  <si>
    <t>4128</t>
  </si>
  <si>
    <t>4219</t>
  </si>
  <si>
    <t>4308</t>
  </si>
  <si>
    <t>4309</t>
  </si>
  <si>
    <t>4352</t>
  </si>
  <si>
    <t>4174</t>
  </si>
  <si>
    <t>4311</t>
  </si>
  <si>
    <t>4104</t>
  </si>
  <si>
    <t>4113</t>
  </si>
  <si>
    <t>4102</t>
  </si>
  <si>
    <t>4230</t>
  </si>
  <si>
    <t>4243</t>
  </si>
  <si>
    <t>4221</t>
  </si>
  <si>
    <t>4231</t>
  </si>
  <si>
    <t>4233</t>
  </si>
  <si>
    <t>4220</t>
  </si>
  <si>
    <t>4228</t>
  </si>
  <si>
    <t>4242</t>
  </si>
  <si>
    <t>4241</t>
  </si>
  <si>
    <t>4234</t>
  </si>
  <si>
    <t>4227</t>
  </si>
  <si>
    <t>4214</t>
  </si>
  <si>
    <t>4229</t>
  </si>
  <si>
    <t>4232</t>
  </si>
  <si>
    <t>4235</t>
  </si>
  <si>
    <t>4354</t>
  </si>
  <si>
    <t>4316</t>
  </si>
  <si>
    <t>4115</t>
  </si>
  <si>
    <t>4124</t>
  </si>
  <si>
    <t>4348</t>
  </si>
  <si>
    <t>4321</t>
  </si>
  <si>
    <t>4320</t>
  </si>
  <si>
    <t>4127</t>
  </si>
  <si>
    <t>4126</t>
  </si>
  <si>
    <t>4347</t>
  </si>
  <si>
    <t>4342</t>
  </si>
  <si>
    <t>4341</t>
  </si>
  <si>
    <t>4226</t>
  </si>
  <si>
    <t>4225</t>
  </si>
  <si>
    <t>4340</t>
  </si>
  <si>
    <t>4335</t>
  </si>
  <si>
    <t>4323</t>
  </si>
  <si>
    <t>4324</t>
  </si>
  <si>
    <t>4353</t>
  </si>
  <si>
    <t>4322</t>
  </si>
  <si>
    <t>4142</t>
  </si>
  <si>
    <t>4168</t>
  </si>
  <si>
    <t>4141</t>
  </si>
  <si>
    <t>4343</t>
  </si>
  <si>
    <t>4329</t>
  </si>
  <si>
    <t>4330</t>
  </si>
  <si>
    <t>4201</t>
  </si>
  <si>
    <t>4170</t>
  </si>
  <si>
    <t>4106</t>
  </si>
  <si>
    <t>4171</t>
  </si>
  <si>
    <t>4129</t>
  </si>
  <si>
    <t>4173</t>
  </si>
  <si>
    <t>4202</t>
  </si>
  <si>
    <t>4211</t>
  </si>
  <si>
    <t>4222</t>
  </si>
  <si>
    <t>4109</t>
  </si>
  <si>
    <t>4108</t>
  </si>
  <si>
    <t>4117</t>
  </si>
  <si>
    <t>4107</t>
  </si>
  <si>
    <t>4116</t>
  </si>
  <si>
    <t>4239</t>
  </si>
  <si>
    <t>4240</t>
  </si>
  <si>
    <t>4224</t>
  </si>
  <si>
    <t>4212</t>
  </si>
  <si>
    <t>4213</t>
  </si>
  <si>
    <t>4203</t>
  </si>
  <si>
    <t>4118</t>
  </si>
  <si>
    <t>4134</t>
  </si>
  <si>
    <t>4133</t>
  </si>
  <si>
    <t>4131</t>
  </si>
  <si>
    <t>4132</t>
  </si>
  <si>
    <t>4145</t>
  </si>
  <si>
    <t>4119</t>
  </si>
  <si>
    <t>4110</t>
  </si>
  <si>
    <t>4209</t>
  </si>
  <si>
    <t>4217</t>
  </si>
  <si>
    <t>4218</t>
  </si>
  <si>
    <t>4208</t>
  </si>
  <si>
    <t>4216</t>
  </si>
  <si>
    <t>4215</t>
  </si>
  <si>
    <t>4204</t>
  </si>
  <si>
    <t>4136</t>
  </si>
  <si>
    <t>4120</t>
  </si>
  <si>
    <t>4149</t>
  </si>
  <si>
    <t>4172</t>
  </si>
  <si>
    <t>4158</t>
  </si>
  <si>
    <t>4210</t>
  </si>
  <si>
    <t>4207</t>
  </si>
  <si>
    <t>4166</t>
  </si>
  <si>
    <t>4167</t>
  </si>
  <si>
    <t>4205</t>
  </si>
  <si>
    <t>4159</t>
  </si>
  <si>
    <t>4157</t>
  </si>
  <si>
    <t>4152</t>
  </si>
  <si>
    <t>4156</t>
  </si>
  <si>
    <t>4206</t>
  </si>
  <si>
    <t>4146</t>
  </si>
  <si>
    <t>4150</t>
  </si>
  <si>
    <t>4143</t>
  </si>
  <si>
    <t>4144</t>
  </si>
  <si>
    <t>4148</t>
  </si>
  <si>
    <t>4112</t>
  </si>
  <si>
    <t>4103</t>
  </si>
  <si>
    <t>4111</t>
  </si>
  <si>
    <t>4121</t>
  </si>
  <si>
    <t>4122</t>
  </si>
  <si>
    <t>4114</t>
  </si>
  <si>
    <t>4123</t>
  </si>
  <si>
    <t>4138</t>
  </si>
  <si>
    <t>4137</t>
  </si>
  <si>
    <t>4125</t>
  </si>
  <si>
    <t>4154</t>
  </si>
  <si>
    <t>4153</t>
  </si>
  <si>
    <t>4151</t>
  </si>
  <si>
    <t>4140</t>
  </si>
  <si>
    <t>4139</t>
  </si>
  <si>
    <t>4176</t>
  </si>
  <si>
    <t>4175</t>
  </si>
  <si>
    <t>4155</t>
  </si>
  <si>
    <t>4163</t>
  </si>
  <si>
    <t>4161</t>
  </si>
  <si>
    <t>4165</t>
  </si>
  <si>
    <t>4164</t>
  </si>
  <si>
    <t>4162</t>
  </si>
  <si>
    <t>4169</t>
  </si>
  <si>
    <t>4327</t>
  </si>
  <si>
    <t>4326</t>
  </si>
  <si>
    <t>4325</t>
  </si>
  <si>
    <t>4333</t>
  </si>
  <si>
    <t>4328</t>
  </si>
  <si>
    <t>4331</t>
  </si>
  <si>
    <t>4332</t>
  </si>
  <si>
    <t>4339</t>
  </si>
  <si>
    <t>4338</t>
  </si>
  <si>
    <t>4336</t>
  </si>
  <si>
    <t>4337</t>
  </si>
  <si>
    <t>4812</t>
  </si>
  <si>
    <t>4816</t>
  </si>
  <si>
    <t>4826</t>
  </si>
  <si>
    <t>4806</t>
  </si>
  <si>
    <t>4830</t>
  </si>
  <si>
    <t>4818</t>
  </si>
  <si>
    <t>4825</t>
  </si>
  <si>
    <t>4804</t>
  </si>
  <si>
    <t>4832</t>
  </si>
  <si>
    <t>4831</t>
  </si>
  <si>
    <t>4823</t>
  </si>
  <si>
    <t>4824</t>
  </si>
  <si>
    <t>4811</t>
  </si>
  <si>
    <t>4827</t>
  </si>
  <si>
    <t>4828</t>
  </si>
  <si>
    <t>4822</t>
  </si>
  <si>
    <t>4817</t>
  </si>
  <si>
    <t>4820</t>
  </si>
  <si>
    <t>4821</t>
  </si>
  <si>
    <t>4819</t>
  </si>
  <si>
    <t>4931</t>
  </si>
  <si>
    <t>4908</t>
  </si>
  <si>
    <t>4414</t>
  </si>
  <si>
    <t>4440</t>
  </si>
  <si>
    <t>4442</t>
  </si>
  <si>
    <t>4406</t>
  </si>
  <si>
    <t>4405</t>
  </si>
  <si>
    <t>4412</t>
  </si>
  <si>
    <t>4413</t>
  </si>
  <si>
    <t>4404</t>
  </si>
  <si>
    <t>TAZ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</si>
  <si>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</si>
  <si>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</si>
  <si>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</si>
  <si>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</si>
  <si>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</si>
  <si>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</si>
  <si>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</si>
  <si>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</si>
  <si>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</si>
  <si>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</si>
  <si>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</si>
  <si>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</si>
  <si>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3115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</si>
  <si>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</si>
  <si>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</si>
  <si>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</si>
  <si>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</si>
  <si>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</si>
  <si>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</si>
  <si>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</si>
  <si>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</si>
  <si>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</si>
  <si>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</si>
  <si>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</si>
  <si>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</si>
  <si>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</si>
  <si>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</si>
  <si>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</si>
  <si>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</si>
  <si>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</si>
  <si>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</si>
  <si>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</si>
  <si>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</si>
  <si>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</si>
  <si>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</si>
  <si>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</si>
  <si>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</si>
  <si>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</si>
  <si>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</si>
  <si>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</si>
  <si>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</si>
  <si>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</si>
  <si>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</si>
  <si>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</si>
  <si>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</si>
  <si>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</si>
  <si>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</si>
  <si>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</si>
  <si>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</si>
  <si>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</si>
  <si>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</si>
  <si>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</si>
  <si>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</si>
  <si>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</si>
  <si>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</si>
  <si>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</si>
  <si>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</si>
  <si>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</si>
  <si>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3238</t>
  </si>
  <si>
    <t>3239</t>
  </si>
  <si>
    <t>3240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</si>
  <si>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</si>
  <si>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</si>
  <si>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</si>
  <si>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</si>
  <si>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</si>
  <si>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</si>
  <si>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</si>
  <si>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</si>
  <si>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</si>
  <si>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</si>
  <si>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</si>
  <si>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</si>
  <si>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</si>
  <si>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</si>
  <si>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</si>
  <si>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</si>
  <si>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</si>
  <si>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</si>
  <si>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</si>
  <si>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</si>
  <si>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</si>
  <si>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</si>
  <si>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</si>
  <si>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</si>
  <si>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</si>
  <si>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</si>
  <si>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</si>
  <si>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</si>
  <si>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</si>
  <si>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</si>
  <si>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</si>
  <si>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</si>
  <si>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</si>
  <si>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</si>
  <si>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</si>
  <si>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</si>
  <si>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</si>
  <si>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</si>
  <si>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</si>
  <si>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</si>
  <si>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</si>
  <si>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</si>
  <si>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</si>
  <si>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</si>
  <si>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</si>
  <si>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</si>
  <si>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</si>
  <si>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</si>
  <si>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</si>
  <si>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</si>
  <si>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</si>
  <si>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</si>
  <si>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</si>
  <si>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</si>
  <si>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</si>
  <si>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</si>
  <si>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</si>
  <si>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</si>
  <si>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</si>
  <si>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</si>
  <si>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</si>
  <si>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</si>
  <si>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</si>
  <si>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</si>
  <si>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</si>
  <si>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</si>
  <si>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</si>
  <si>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</si>
  <si>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</si>
  <si>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</si>
  <si>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</si>
  <si>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</si>
  <si>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</si>
  <si>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</si>
  <si>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</si>
  <si>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</si>
  <si>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</si>
  <si>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</si>
  <si>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</si>
  <si>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</si>
  <si>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</si>
  <si>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</si>
  <si>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</si>
  <si>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</si>
  <si>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</si>
  <si>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</si>
  <si>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</si>
  <si>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</si>
  <si>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</si>
  <si>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</si>
  <si>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</si>
  <si>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</si>
  <si>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</si>
  <si>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</si>
  <si>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</si>
  <si>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</si>
  <si>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</si>
  <si>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</si>
  <si>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</si>
  <si>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</si>
  <si>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</si>
  <si>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</si>
  <si>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</si>
  <si>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</si>
  <si>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</si>
  <si>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</si>
  <si>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</si>
  <si>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</si>
  <si>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</si>
  <si>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</si>
  <si>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</si>
  <si>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</si>
  <si>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</si>
  <si>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3801</t>
  </si>
  <si>
    <t>3802</t>
  </si>
  <si>
    <t>3804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</si>
  <si>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</si>
  <si>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</si>
  <si>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</si>
  <si>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</si>
  <si>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</si>
  <si>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</si>
  <si>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</si>
  <si>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</si>
  <si>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</si>
  <si>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</si>
  <si>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</si>
  <si>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</si>
  <si>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</si>
  <si>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</si>
  <si>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</si>
  <si>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</si>
  <si>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</si>
  <si>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</si>
  <si>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</si>
  <si>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</si>
  <si>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</si>
  <si>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</si>
  <si>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</si>
  <si>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</si>
  <si>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</si>
  <si>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</si>
  <si>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</si>
  <si>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</si>
  <si>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</si>
  <si>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</si>
  <si>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</si>
  <si>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</si>
  <si>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</si>
  <si>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</si>
  <si>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</si>
  <si>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</si>
  <si>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</si>
  <si>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</si>
  <si>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</si>
  <si>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</si>
  <si>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</si>
  <si>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</si>
  <si>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</si>
  <si>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</si>
  <si>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</si>
  <si>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</si>
  <si>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</si>
  <si>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</si>
  <si>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</si>
  <si>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</si>
  <si>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</si>
  <si>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</si>
  <si>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</si>
  <si>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</si>
  <si>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</si>
  <si>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</si>
  <si>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</si>
  <si>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</si>
  <si>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</si>
  <si>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</si>
  <si>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</si>
  <si>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</si>
  <si>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</si>
  <si>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</si>
  <si>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</si>
  <si>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</si>
  <si>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</si>
  <si>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</si>
  <si>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</si>
  <si>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</si>
  <si>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</si>
  <si>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</si>
  <si>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</si>
  <si>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</si>
  <si>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</si>
  <si>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</si>
  <si>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</si>
  <si>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</si>
  <si>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</si>
  <si>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</si>
  <si>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</si>
  <si>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</si>
  <si>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</si>
  <si>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</si>
  <si>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</si>
  <si>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</si>
  <si>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</si>
  <si>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</si>
  <si>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</si>
  <si>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</si>
  <si>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</si>
  <si>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</si>
  <si>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</si>
  <si>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</si>
  <si>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</si>
  <si>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</si>
  <si>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2144</t>
  </si>
  <si>
    <t>2145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</si>
  <si>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</si>
  <si>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</si>
  <si>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</si>
  <si>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</si>
  <si>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</si>
  <si>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</si>
  <si>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</si>
  <si>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</si>
  <si>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</si>
  <si>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</si>
  <si>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</si>
  <si>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</si>
  <si>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</si>
  <si>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</si>
  <si>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</si>
  <si>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</si>
  <si>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</si>
  <si>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</si>
  <si>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</si>
  <si>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</si>
  <si>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</si>
  <si>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</si>
  <si>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</si>
  <si>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</si>
  <si>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</si>
  <si>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</si>
  <si>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</si>
  <si>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</si>
  <si>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</si>
  <si>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</si>
  <si>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</si>
  <si>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</si>
  <si>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</si>
  <si>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</si>
  <si>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</si>
  <si>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</si>
  <si>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</si>
  <si>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</si>
  <si>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</si>
  <si>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</si>
  <si>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</si>
  <si>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</si>
  <si>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</si>
  <si>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</si>
  <si>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</si>
  <si>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</si>
  <si>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</si>
  <si>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</si>
  <si>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</si>
  <si>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</si>
  <si>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</si>
  <si>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</si>
  <si>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</si>
  <si>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</si>
  <si>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</si>
  <si>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2401</t>
  </si>
  <si>
    <t>2402</t>
  </si>
  <si>
    <t>2403</t>
  </si>
  <si>
    <t>2404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</si>
  <si>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</si>
  <si>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</si>
  <si>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</si>
  <si>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</si>
  <si>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</si>
  <si>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</si>
  <si>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</si>
  <si>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</si>
  <si>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</si>
  <si>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</si>
  <si>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</si>
  <si>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</si>
  <si>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2419</t>
  </si>
  <si>
    <t>2420</t>
  </si>
  <si>
    <t>2421</t>
  </si>
  <si>
    <t>2422</t>
  </si>
  <si>
    <t>2423</t>
  </si>
  <si>
    <t>2424</t>
  </si>
  <si>
    <t>2425</t>
  </si>
  <si>
    <t>2426</t>
  </si>
  <si>
    <t>2428</t>
  </si>
  <si>
    <t>2429</t>
  </si>
  <si>
    <t>2430</t>
  </si>
  <si>
    <t>2431</t>
  </si>
  <si>
    <t>2501</t>
  </si>
  <si>
    <t>2502</t>
  </si>
  <si>
    <t>2503</t>
  </si>
  <si>
    <t>2504</t>
  </si>
  <si>
    <t>2505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</si>
  <si>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</si>
  <si>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</si>
  <si>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</si>
  <si>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</si>
  <si>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</si>
  <si>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</si>
  <si>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</si>
  <si>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</si>
  <si>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</si>
  <si>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</si>
  <si>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</si>
  <si>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</si>
  <si>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</si>
  <si>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</si>
  <si>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</si>
  <si>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</si>
  <si>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</si>
  <si>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</si>
  <si>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</si>
  <si>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</si>
  <si>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</si>
  <si>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</si>
  <si>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</si>
  <si>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</si>
  <si>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</si>
  <si>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</si>
  <si>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</si>
  <si>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</si>
  <si>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</si>
  <si>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</si>
  <si>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</si>
  <si>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</si>
  <si>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</si>
  <si>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</si>
  <si>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</si>
  <si>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</si>
  <si>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</si>
  <si>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</si>
  <si>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</si>
  <si>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</si>
  <si>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</si>
  <si>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</si>
  <si>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</si>
  <si>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</si>
  <si>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</si>
  <si>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</si>
  <si>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</si>
  <si>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</si>
  <si>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</si>
  <si>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</si>
  <si>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</si>
  <si>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</si>
  <si>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</si>
  <si>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</si>
  <si>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</si>
  <si>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</si>
  <si>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</si>
  <si>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</si>
  <si>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</si>
  <si>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</si>
  <si>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</si>
  <si>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</si>
  <si>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</si>
  <si>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</si>
  <si>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</si>
  <si>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</si>
  <si>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</si>
  <si>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</si>
  <si>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</si>
  <si>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</si>
  <si>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</si>
  <si>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</si>
  <si>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</si>
  <si>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</si>
  <si>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</si>
  <si>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</si>
  <si>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</si>
  <si>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</si>
  <si>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</si>
  <si>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</si>
  <si>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</si>
  <si>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</si>
  <si>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</si>
  <si>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</si>
  <si>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</si>
  <si>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</si>
  <si>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</si>
  <si>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</si>
  <si>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</si>
  <si>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</si>
  <si>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5118</t>
  </si>
  <si>
    <t>5119</t>
  </si>
  <si>
    <t>5120</t>
  </si>
  <si>
    <t>5121</t>
  </si>
  <si>
    <t>5122</t>
  </si>
  <si>
    <t>5123</t>
  </si>
  <si>
    <t>5201</t>
  </si>
  <si>
    <t>5202</t>
  </si>
  <si>
    <t>5207</t>
  </si>
  <si>
    <t>5208</t>
  </si>
  <si>
    <t>5212</t>
  </si>
  <si>
    <t>5213</t>
  </si>
  <si>
    <t>5214</t>
  </si>
  <si>
    <t>5215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</si>
  <si>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</si>
  <si>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</si>
  <si>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</si>
  <si>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</si>
  <si>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</si>
  <si>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</si>
  <si>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</si>
  <si>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</si>
  <si>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</si>
  <si>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</si>
  <si>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</si>
  <si>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</si>
  <si>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</si>
  <si>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5232</t>
  </si>
  <si>
    <t>5234</t>
  </si>
  <si>
    <t>5236</t>
  </si>
  <si>
    <t>5237</t>
  </si>
  <si>
    <t>5239</t>
  </si>
  <si>
    <t>5242</t>
  </si>
  <si>
    <t>5245</t>
  </si>
  <si>
    <t>5246</t>
  </si>
  <si>
    <t>5249</t>
  </si>
  <si>
    <t>5252</t>
  </si>
  <si>
    <t>5253</t>
  </si>
  <si>
    <t>5254</t>
  </si>
  <si>
    <t>5255</t>
  </si>
  <si>
    <t>5258</t>
  </si>
  <si>
    <t>5259</t>
  </si>
  <si>
    <t>5260</t>
  </si>
  <si>
    <t>5262</t>
  </si>
  <si>
    <t>5264</t>
  </si>
  <si>
    <t>5265</t>
  </si>
  <si>
    <t>5268</t>
  </si>
  <si>
    <t>5269</t>
  </si>
  <si>
    <t>5270</t>
  </si>
  <si>
    <t>5271</t>
  </si>
  <si>
    <t>5272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</si>
  <si>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</si>
  <si>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</si>
  <si>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</si>
  <si>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</si>
  <si>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</si>
  <si>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</si>
  <si>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</si>
  <si>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</si>
  <si>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</si>
  <si>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</si>
  <si>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</si>
  <si>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</si>
  <si>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</si>
  <si>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</si>
  <si>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</si>
  <si>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</si>
  <si>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</si>
  <si>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</si>
  <si>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</si>
  <si>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</si>
  <si>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</si>
  <si>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</si>
  <si>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</si>
  <si>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</si>
  <si>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</si>
  <si>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</si>
  <si>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</si>
  <si>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</si>
  <si>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</si>
  <si>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</si>
  <si>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</si>
  <si>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</si>
  <si>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</si>
  <si>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</si>
  <si>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</si>
  <si>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</si>
  <si>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</si>
  <si>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</si>
  <si>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</si>
  <si>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</si>
  <si>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</si>
  <si>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</si>
  <si>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</si>
  <si>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</si>
  <si>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</si>
  <si>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</si>
  <si>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</si>
  <si>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</si>
  <si>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</si>
  <si>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</si>
  <si>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</si>
  <si>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</si>
  <si>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</si>
  <si>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</si>
  <si>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</si>
  <si>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</si>
  <si>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</si>
  <si>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</si>
  <si>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</si>
  <si>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</si>
  <si>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</si>
  <si>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</si>
  <si>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</si>
  <si>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</si>
  <si>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</si>
  <si>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</si>
  <si>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</si>
  <si>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</si>
  <si>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</si>
  <si>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</si>
  <si>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</si>
  <si>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</si>
  <si>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</si>
  <si>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</si>
  <si>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</si>
  <si>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</si>
  <si>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</si>
  <si>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</si>
  <si>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</si>
  <si>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</si>
  <si>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</si>
  <si>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</si>
  <si>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</si>
  <si>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</si>
  <si>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</si>
  <si>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</si>
  <si>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</si>
  <si>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</si>
  <si>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</si>
  <si>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</si>
  <si>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</si>
  <si>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</si>
  <si>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</si>
  <si>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</si>
  <si>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</si>
  <si>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</si>
  <si>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</si>
  <si>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</si>
  <si>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</si>
  <si>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</si>
  <si>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</si>
  <si>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5458</t>
  </si>
  <si>
    <t>5459</t>
  </si>
  <si>
    <t>5461</t>
  </si>
  <si>
    <t>5462</t>
  </si>
  <si>
    <t>5464</t>
  </si>
  <si>
    <t>5465</t>
  </si>
  <si>
    <t>5466</t>
  </si>
  <si>
    <t>5467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</si>
  <si>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</si>
  <si>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</si>
  <si>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</si>
  <si>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</si>
  <si>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</si>
  <si>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</si>
  <si>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</si>
  <si>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</si>
  <si>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</si>
  <si>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5511</t>
  </si>
  <si>
    <t>5512</t>
  </si>
  <si>
    <t>5513</t>
  </si>
  <si>
    <t>5514</t>
  </si>
  <si>
    <t>5515</t>
  </si>
  <si>
    <t>5516</t>
  </si>
  <si>
    <t>5518</t>
  </si>
  <si>
    <t>5520</t>
  </si>
  <si>
    <t>5522</t>
  </si>
  <si>
    <t>5523</t>
  </si>
  <si>
    <t>5524</t>
  </si>
  <si>
    <t>5525</t>
  </si>
  <si>
    <t>5526</t>
  </si>
  <si>
    <t>5527</t>
  </si>
  <si>
    <t>5529</t>
  </si>
  <si>
    <t>5530</t>
  </si>
  <si>
    <t>5531</t>
  </si>
  <si>
    <t>5533</t>
  </si>
  <si>
    <t>5535</t>
  </si>
  <si>
    <t>5536</t>
  </si>
  <si>
    <t>5537</t>
  </si>
  <si>
    <t>5538</t>
  </si>
  <si>
    <t>5539</t>
  </si>
  <si>
    <t>5540</t>
  </si>
  <si>
    <t>5541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</si>
  <si>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</si>
  <si>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</si>
  <si>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</si>
  <si>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</si>
  <si>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</si>
  <si>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</si>
  <si>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</si>
  <si>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</si>
  <si>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</si>
  <si>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</si>
  <si>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</si>
  <si>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</si>
  <si>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</si>
  <si>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</si>
  <si>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</si>
  <si>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</si>
  <si>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</si>
  <si>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</si>
  <si>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</si>
  <si>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</si>
  <si>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</si>
  <si>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</si>
  <si>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</si>
  <si>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</si>
  <si>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</si>
  <si>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</si>
  <si>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</si>
  <si>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</si>
  <si>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</si>
  <si>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</si>
  <si>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</si>
  <si>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</si>
  <si>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</si>
  <si>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</si>
  <si>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</si>
  <si>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</si>
  <si>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</si>
  <si>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</si>
  <si>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</si>
  <si>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</si>
  <si>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</si>
  <si>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</si>
  <si>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</si>
  <si>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</si>
  <si>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</si>
  <si>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</si>
  <si>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</si>
  <si>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</si>
  <si>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</si>
  <si>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</si>
  <si>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</si>
  <si>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</si>
  <si>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</si>
  <si>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</si>
  <si>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</si>
  <si>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</si>
  <si>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</si>
  <si>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</si>
  <si>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</si>
  <si>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</si>
  <si>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</si>
  <si>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</si>
  <si>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</si>
  <si>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</si>
  <si>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</si>
  <si>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</si>
  <si>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</si>
  <si>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</si>
  <si>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</si>
  <si>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</si>
  <si>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</si>
  <si>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</si>
  <si>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</si>
  <si>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</si>
  <si>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</si>
  <si>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</si>
  <si>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</si>
  <si>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</si>
  <si>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</si>
  <si>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</si>
  <si>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5666</t>
  </si>
  <si>
    <t>5667</t>
  </si>
  <si>
    <t>5668</t>
  </si>
  <si>
    <t>5669</t>
  </si>
  <si>
    <t>5670</t>
  </si>
  <si>
    <t>5671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</si>
  <si>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</si>
  <si>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</si>
  <si>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</si>
  <si>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</si>
  <si>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</si>
  <si>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</si>
  <si>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</si>
  <si>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</si>
  <si>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</si>
  <si>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</si>
  <si>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</si>
  <si>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</si>
  <si>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</si>
  <si>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</si>
  <si>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</si>
  <si>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</si>
  <si>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</si>
  <si>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</si>
  <si>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</si>
  <si>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</si>
  <si>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</si>
  <si>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</si>
  <si>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</si>
  <si>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</si>
  <si>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</si>
  <si>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</si>
  <si>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</si>
  <si>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</si>
  <si>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</si>
  <si>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</si>
  <si>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</si>
  <si>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</si>
  <si>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</si>
  <si>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</si>
  <si>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</si>
  <si>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</si>
  <si>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</si>
  <si>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</si>
  <si>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</si>
  <si>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</si>
  <si>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</si>
  <si>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</si>
  <si>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</si>
  <si>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</si>
  <si>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</si>
  <si>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</si>
  <si>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</si>
  <si>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</si>
  <si>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</si>
  <si>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</si>
  <si>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</si>
  <si>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</si>
  <si>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</si>
  <si>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</si>
  <si>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</si>
  <si>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</si>
  <si>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</si>
  <si>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</si>
  <si>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</si>
  <si>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</si>
  <si>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</si>
  <si>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</si>
  <si>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</si>
  <si>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</si>
  <si>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</si>
  <si>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</si>
  <si>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</si>
  <si>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</si>
  <si>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</si>
  <si>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</si>
  <si>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</si>
  <si>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</si>
  <si>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</si>
  <si>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</si>
  <si>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</si>
  <si>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</si>
  <si>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</si>
  <si>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</si>
  <si>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</si>
  <si>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</si>
  <si>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</si>
  <si>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</si>
  <si>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</si>
  <si>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</si>
  <si>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</si>
  <si>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</si>
  <si>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</si>
  <si>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</si>
  <si>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</si>
  <si>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</si>
  <si>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</si>
  <si>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</si>
  <si>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</si>
  <si>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</si>
  <si>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</si>
  <si>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</si>
  <si>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</si>
  <si>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</si>
  <si>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</si>
  <si>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</si>
  <si>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</si>
  <si>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</si>
  <si>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</si>
  <si>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</si>
  <si>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</si>
  <si>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5901</t>
  </si>
  <si>
    <t>5902</t>
  </si>
  <si>
    <t>6101</t>
  </si>
  <si>
    <t>6102</t>
  </si>
  <si>
    <t>6103</t>
  </si>
  <si>
    <t>6104</t>
  </si>
  <si>
    <t>6105</t>
  </si>
  <si>
    <t>6106</t>
  </si>
  <si>
    <t>6107</t>
  </si>
  <si>
    <t>6109</t>
  </si>
  <si>
    <t>6110</t>
  </si>
  <si>
    <t>6111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</si>
  <si>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</si>
  <si>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</si>
  <si>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</si>
  <si>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</si>
  <si>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</si>
  <si>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</si>
  <si>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</si>
  <si>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</si>
  <si>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</si>
  <si>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6123</t>
  </si>
  <si>
    <t>6124</t>
  </si>
  <si>
    <t>6125</t>
  </si>
  <si>
    <t>6126</t>
  </si>
  <si>
    <t>6127</t>
  </si>
  <si>
    <t>6128</t>
  </si>
  <si>
    <t>6130</t>
  </si>
  <si>
    <t>6132</t>
  </si>
  <si>
    <t>6133</t>
  </si>
  <si>
    <t>6134</t>
  </si>
  <si>
    <t>6139</t>
  </si>
  <si>
    <t>6140</t>
  </si>
  <si>
    <t>6141</t>
  </si>
  <si>
    <t>6143</t>
  </si>
  <si>
    <t>6144</t>
  </si>
  <si>
    <t>6145</t>
  </si>
  <si>
    <t>6201</t>
  </si>
  <si>
    <t>6202</t>
  </si>
  <si>
    <t>6203</t>
  </si>
  <si>
    <t>6204</t>
  </si>
  <si>
    <t>6205</t>
  </si>
  <si>
    <t>6206</t>
  </si>
  <si>
    <t>6207</t>
  </si>
  <si>
    <t>6208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</si>
  <si>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</si>
  <si>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</si>
  <si>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</si>
  <si>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</si>
  <si>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</si>
  <si>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</si>
  <si>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</si>
  <si>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</si>
  <si>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</si>
  <si>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</si>
  <si>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</si>
  <si>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</si>
  <si>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</si>
  <si>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</si>
  <si>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</si>
  <si>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</si>
  <si>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</si>
  <si>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</si>
  <si>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</si>
  <si>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</si>
  <si>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</si>
  <si>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</si>
  <si>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</si>
  <si>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</si>
  <si>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</si>
  <si>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</si>
  <si>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</si>
  <si>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</si>
  <si>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</si>
  <si>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</si>
  <si>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</si>
  <si>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</si>
  <si>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</si>
  <si>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</si>
  <si>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</si>
  <si>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</si>
  <si>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</si>
  <si>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</si>
  <si>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</si>
  <si>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</si>
  <si>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</si>
  <si>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</si>
  <si>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</si>
  <si>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</si>
  <si>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</si>
  <si>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</si>
  <si>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</si>
  <si>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</si>
  <si>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</si>
  <si>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</si>
  <si>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</si>
  <si>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</si>
  <si>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</si>
  <si>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</si>
  <si>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</si>
  <si>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</si>
  <si>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</si>
  <si>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</si>
  <si>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</si>
  <si>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</si>
  <si>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</si>
  <si>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</si>
  <si>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</si>
  <si>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</si>
  <si>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</si>
  <si>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</si>
  <si>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</si>
  <si>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</si>
  <si>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</si>
  <si>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</si>
  <si>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</si>
  <si>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</si>
  <si>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</si>
  <si>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6401</t>
  </si>
  <si>
    <t>6402</t>
  </si>
  <si>
    <t>6403</t>
  </si>
  <si>
    <t>6405</t>
  </si>
  <si>
    <t>6406</t>
  </si>
  <si>
    <t>6407</t>
  </si>
  <si>
    <t>6408</t>
  </si>
  <si>
    <t>6409</t>
  </si>
  <si>
    <t>6410</t>
  </si>
  <si>
    <t>6411</t>
  </si>
  <si>
    <t>6412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</si>
  <si>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</si>
  <si>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</si>
  <si>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</si>
  <si>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</si>
  <si>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</si>
  <si>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</si>
  <si>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</si>
  <si>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</si>
  <si>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</si>
  <si>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</si>
  <si>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</si>
  <si>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</si>
  <si>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</si>
  <si>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</si>
  <si>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</si>
  <si>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</si>
  <si>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</si>
  <si>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</si>
  <si>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</si>
  <si>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</si>
  <si>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</si>
  <si>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</si>
  <si>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</si>
  <si>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</si>
  <si>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</si>
  <si>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</si>
  <si>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</si>
  <si>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</si>
  <si>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</si>
  <si>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</si>
  <si>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</si>
  <si>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</si>
  <si>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</si>
  <si>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</si>
  <si>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</si>
  <si>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</si>
  <si>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</si>
  <si>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</si>
  <si>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</si>
  <si>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</si>
  <si>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</si>
  <si>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</si>
  <si>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</si>
  <si>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</si>
  <si>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</si>
  <si>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</si>
  <si>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</si>
  <si>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</si>
  <si>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</si>
  <si>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</si>
  <si>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</si>
  <si>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</si>
  <si>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</si>
  <si>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</si>
  <si>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</si>
  <si>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</si>
  <si>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</si>
  <si>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</si>
  <si>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</si>
  <si>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</si>
  <si>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</si>
  <si>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</si>
  <si>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</si>
  <si>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</si>
  <si>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</si>
  <si>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</si>
  <si>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</si>
  <si>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</si>
  <si>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</si>
  <si>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</si>
  <si>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</si>
  <si>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</si>
  <si>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</si>
  <si>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</si>
  <si>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</si>
  <si>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</si>
  <si>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</si>
  <si>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</si>
  <si>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</si>
  <si>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</si>
  <si>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</si>
  <si>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</si>
  <si>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</si>
  <si>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</si>
  <si>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</si>
  <si>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</si>
  <si>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</si>
  <si>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</si>
  <si>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</si>
  <si>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</si>
  <si>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</si>
  <si>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</si>
  <si>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</si>
  <si>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</si>
  <si>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</si>
  <si>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</si>
  <si>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</si>
  <si>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</si>
  <si>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</si>
  <si>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</si>
  <si>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</si>
  <si>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</si>
  <si>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</si>
  <si>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</si>
  <si>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</si>
  <si>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</si>
  <si>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</si>
  <si>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</si>
  <si>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</si>
  <si>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</si>
  <si>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</si>
  <si>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</si>
  <si>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</si>
  <si>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</si>
  <si>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</si>
  <si>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</si>
  <si>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</si>
  <si>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</si>
  <si>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</si>
  <si>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</si>
  <si>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</si>
  <si>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</si>
  <si>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</si>
  <si>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</si>
  <si>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</si>
  <si>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</si>
  <si>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</si>
  <si>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</si>
  <si>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</si>
  <si>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</si>
  <si>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</si>
  <si>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</si>
  <si>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</si>
  <si>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</si>
  <si>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</si>
  <si>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6732</t>
  </si>
  <si>
    <t>6733</t>
  </si>
  <si>
    <t>6735</t>
  </si>
  <si>
    <t>6736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</si>
  <si>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</si>
  <si>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</si>
  <si>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</si>
  <si>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</si>
  <si>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</si>
  <si>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</si>
  <si>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</si>
  <si>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</si>
  <si>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</si>
  <si>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</si>
  <si>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</si>
  <si>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</si>
  <si>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6751</t>
  </si>
  <si>
    <t>6752</t>
  </si>
  <si>
    <t>6753</t>
  </si>
  <si>
    <t>6754</t>
  </si>
  <si>
    <t>6755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</si>
  <si>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</si>
  <si>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</si>
  <si>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</si>
  <si>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</si>
  <si>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</si>
  <si>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</si>
  <si>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</si>
  <si>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</si>
  <si>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</si>
  <si>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</si>
  <si>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</si>
  <si>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</si>
  <si>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6901</t>
  </si>
  <si>
    <t>6902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</si>
</sst>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yyyy"/>
    <numFmt numFmtId="166" formatCode="#,##0.000"/>
    <numFmt numFmtId="167" formatCode="yyyy\ &quot;Baseline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</font>
    <font>
      <sz val="10"/>
      <name val="Arial"/>
      <charset val="1"/>
    </font>
    <font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15" applyNumberFormat="0" applyAlignment="0" applyProtection="0"/>
    <xf numFmtId="0" fontId="14" fillId="11" borderId="16" applyNumberFormat="0" applyAlignment="0" applyProtection="0"/>
    <xf numFmtId="0" fontId="15" fillId="11" borderId="15" applyNumberFormat="0" applyAlignment="0" applyProtection="0"/>
    <xf numFmtId="0" fontId="16" fillId="0" borderId="17" applyNumberFormat="0" applyFill="0" applyAlignment="0" applyProtection="0"/>
    <xf numFmtId="0" fontId="2" fillId="12" borderId="18" applyNumberFormat="0" applyAlignment="0" applyProtection="0"/>
    <xf numFmtId="0" fontId="17" fillId="0" borderId="0" applyNumberFormat="0" applyFill="0" applyBorder="0" applyAlignment="0" applyProtection="0"/>
    <xf numFmtId="0" fontId="1" fillId="13" borderId="19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0" fillId="3" borderId="2" xfId="0" applyFill="1" applyBorder="1"/>
    <xf numFmtId="3" fontId="0" fillId="0" borderId="2" xfId="0" applyNumberFormat="1" applyBorder="1"/>
    <xf numFmtId="2" fontId="0" fillId="0" borderId="2" xfId="0" applyNumberFormat="1" applyBorder="1"/>
    <xf numFmtId="164" fontId="0" fillId="0" borderId="2" xfId="1" applyNumberFormat="1" applyFont="1" applyBorder="1"/>
    <xf numFmtId="0" fontId="3" fillId="3" borderId="2" xfId="0" applyFont="1" applyFill="1" applyBorder="1"/>
    <xf numFmtId="3" fontId="3" fillId="3" borderId="2" xfId="0" applyNumberFormat="1" applyFont="1" applyFill="1" applyBorder="1"/>
    <xf numFmtId="2" fontId="3" fillId="3" borderId="2" xfId="0" applyNumberFormat="1" applyFont="1" applyFill="1" applyBorder="1"/>
    <xf numFmtId="164" fontId="3" fillId="3" borderId="2" xfId="0" applyNumberFormat="1" applyFont="1" applyFill="1" applyBorder="1"/>
    <xf numFmtId="3" fontId="0" fillId="0" borderId="0" xfId="0" applyNumberFormat="1"/>
    <xf numFmtId="3" fontId="3" fillId="5" borderId="2" xfId="0" applyNumberFormat="1" applyFont="1" applyFill="1" applyBorder="1"/>
    <xf numFmtId="2" fontId="0" fillId="0" borderId="0" xfId="0" applyNumberFormat="1"/>
    <xf numFmtId="1" fontId="0" fillId="0" borderId="0" xfId="0" applyNumberFormat="1"/>
    <xf numFmtId="0" fontId="3" fillId="0" borderId="0" xfId="0" applyFont="1" applyAlignment="1">
      <alignment horizontal="center"/>
    </xf>
    <xf numFmtId="4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1" fontId="0" fillId="0" borderId="2" xfId="0" applyNumberFormat="1" applyBorder="1"/>
    <xf numFmtId="0" fontId="4" fillId="2" borderId="0" xfId="0" applyFont="1" applyFill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165" fontId="0" fillId="0" borderId="9" xfId="0" applyNumberFormat="1" applyBorder="1"/>
    <xf numFmtId="165" fontId="0" fillId="0" borderId="2" xfId="0" applyNumberFormat="1" applyBorder="1" applyAlignment="1">
      <alignment horizontal="center"/>
    </xf>
    <xf numFmtId="2" fontId="0" fillId="0" borderId="9" xfId="0" applyNumberFormat="1" applyBorder="1"/>
    <xf numFmtId="165" fontId="0" fillId="0" borderId="2" xfId="0" applyNumberFormat="1" applyBorder="1"/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2" xfId="0" applyBorder="1" applyAlignment="1">
      <alignment wrapText="1"/>
    </xf>
    <xf numFmtId="0" fontId="3" fillId="0" borderId="0" xfId="0" applyFont="1"/>
    <xf numFmtId="0" fontId="20" fillId="0" borderId="0" xfId="0" applyFont="1" applyAlignment="1">
      <alignment horizontal="center"/>
    </xf>
    <xf numFmtId="4" fontId="0" fillId="0" borderId="0" xfId="0" applyNumberFormat="1"/>
    <xf numFmtId="166" fontId="0" fillId="0" borderId="0" xfId="0" applyNumberFormat="1"/>
    <xf numFmtId="167" fontId="0" fillId="0" borderId="2" xfId="0" applyNumberFormat="1" applyBorder="1" applyAlignment="1">
      <alignment horizontal="center" wrapText="1"/>
    </xf>
    <xf numFmtId="0" fontId="21" fillId="0" borderId="2" xfId="0" applyFont="1" applyBorder="1" applyAlignment="1">
      <alignment vertical="top" wrapText="1"/>
    </xf>
    <xf numFmtId="167" fontId="0" fillId="0" borderId="2" xfId="0" applyNumberFormat="1" applyBorder="1" applyAlignment="1">
      <alignment horizontal="center"/>
    </xf>
    <xf numFmtId="2" fontId="0" fillId="6" borderId="2" xfId="0" applyNumberFormat="1" applyFill="1" applyBorder="1"/>
    <xf numFmtId="0" fontId="0" fillId="6" borderId="0" xfId="0" applyFill="1" applyAlignment="1">
      <alignment horizontal="center"/>
    </xf>
    <xf numFmtId="0" fontId="0" fillId="0" borderId="0" xfId="0" quotePrefix="1" applyAlignment="1">
      <alignment horizontal="left"/>
    </xf>
    <xf numFmtId="3" fontId="0" fillId="3" borderId="2" xfId="0" applyNumberFormat="1" applyFill="1" applyBorder="1"/>
    <xf numFmtId="0" fontId="23" fillId="0" borderId="2" xfId="43" applyFill="1" applyBorder="1" applyAlignment="1" applyProtection="1"/>
    <xf numFmtId="49" fontId="0" fillId="3" borderId="2" xfId="0" applyNumberFormat="1" applyFill="1" applyBorder="1"/>
    <xf numFmtId="2" fontId="0" fillId="3" borderId="2" xfId="0" applyNumberFormat="1" applyFill="1" applyBorder="1"/>
    <xf numFmtId="4" fontId="0" fillId="3" borderId="2" xfId="0" applyNumberFormat="1" applyFill="1" applyBorder="1"/>
    <xf numFmtId="1" fontId="0" fillId="3" borderId="2" xfId="0" applyNumberFormat="1" applyFill="1" applyBorder="1"/>
    <xf numFmtId="0" fontId="24" fillId="0" borderId="0" xfId="44" applyFill="1" applyBorder="1" applyAlignment="1" applyProtection="1"/>
    <xf numFmtId="0" fontId="24" fillId="0" borderId="2" xfId="44" applyFill="1" applyBorder="1" applyAlignment="1" applyProtection="1"/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429D8E7A-DA8B-4978-83DC-FCD0E655E3BC}"/>
    <cellStyle name="Normal 3" xfId="44" xr:uid="{4403DCD0-0091-4F5C-B468-46BBE1FC2EDB}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008080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forward val="30"/>
            <c:intercept val="1000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Faulkner!$AS$1:$AV$1</c:f>
              <c:numCache>
                <c:formatCode>General</c:formatCode>
                <c:ptCount val="4"/>
                <c:pt idx="0">
                  <c:v>2000</c:v>
                </c:pt>
                <c:pt idx="1">
                  <c:v>2010</c:v>
                </c:pt>
                <c:pt idx="2">
                  <c:v>2020</c:v>
                </c:pt>
                <c:pt idx="3">
                  <c:v>2025</c:v>
                </c:pt>
              </c:numCache>
            </c:numRef>
          </c:xVal>
          <c:yVal>
            <c:numRef>
              <c:f>Faulkner!$AS$16:$AV$16</c:f>
              <c:numCache>
                <c:formatCode>0.00</c:formatCode>
                <c:ptCount val="4"/>
                <c:pt idx="0">
                  <c:v>2.6090425531914891</c:v>
                </c:pt>
                <c:pt idx="1">
                  <c:v>2.4966571155682904</c:v>
                </c:pt>
                <c:pt idx="2">
                  <c:v>2.4938388625592416</c:v>
                </c:pt>
                <c:pt idx="3">
                  <c:v>2.4794352805077957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F8C-4F5E-91C5-FC3C34DE6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9603391"/>
        <c:axId val="1778178031"/>
      </c:scatterChart>
      <c:valAx>
        <c:axId val="1039603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178031"/>
        <c:crosses val="autoZero"/>
        <c:crossBetween val="midCat"/>
      </c:valAx>
      <c:valAx>
        <c:axId val="177817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960339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319087</xdr:colOff>
      <xdr:row>33</xdr:row>
      <xdr:rowOff>176212</xdr:rowOff>
    </xdr:from>
    <xdr:to>
      <xdr:col>50</xdr:col>
      <xdr:colOff>642937</xdr:colOff>
      <xdr:row>48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033F9DC-EB6F-B31F-4867-20A41FC24E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2C3B-7088-457D-B50F-317F45E5C718}">
  <dimension ref="A1:BQ65"/>
  <sheetViews>
    <sheetView tabSelected="1" topLeftCell="AQ3" workbookViewId="0">
      <selection activeCell="AW28" sqref="AW28"/>
    </sheetView>
  </sheetViews>
  <sheetFormatPr defaultRowHeight="15" x14ac:dyDescent="0.25"/>
  <cols>
    <col min="1" max="1" width="7.85546875" customWidth="1"/>
    <col min="2" max="3" width="9.85546875" customWidth="1"/>
    <col min="4" max="4" width="11.28515625" customWidth="1"/>
    <col min="5" max="5" width="11.42578125" customWidth="1"/>
    <col min="8" max="8" width="10.42578125" customWidth="1"/>
    <col min="9" max="9" width="12" customWidth="1"/>
    <col min="10" max="10" width="11.42578125" customWidth="1"/>
    <col min="11" max="11" width="11.7109375" customWidth="1"/>
    <col min="14" max="14" width="10.5703125" customWidth="1"/>
    <col min="15" max="15" width="11.140625" customWidth="1"/>
    <col min="18" max="18" width="12.140625" customWidth="1"/>
    <col min="19" max="19" width="12.7109375" customWidth="1"/>
    <col min="20" max="20" width="10.28515625" bestFit="1" customWidth="1"/>
    <col min="22" max="22" width="12" customWidth="1"/>
    <col min="23" max="23" width="10.5703125" bestFit="1" customWidth="1"/>
    <col min="24" max="24" width="11" bestFit="1" customWidth="1"/>
    <col min="25" max="25" width="12" bestFit="1" customWidth="1"/>
    <col min="26" max="32" width="12" customWidth="1"/>
    <col min="34" max="34" width="10.5703125" customWidth="1"/>
    <col min="37" max="37" width="12.5703125" customWidth="1"/>
    <col min="38" max="38" width="11" bestFit="1" customWidth="1"/>
    <col min="42" max="44" width="12.85546875" customWidth="1"/>
    <col min="49" max="49" width="14.5703125" customWidth="1"/>
    <col min="50" max="50" width="12.5703125" bestFit="1" customWidth="1"/>
    <col min="51" max="51" width="11.28515625" customWidth="1"/>
    <col min="68" max="68" width="13.28515625" customWidth="1"/>
  </cols>
  <sheetData>
    <row r="1" spans="1:69" ht="27" customHeight="1" x14ac:dyDescent="0.3">
      <c r="A1" s="50" t="s">
        <v>1</v>
      </c>
      <c r="B1" s="46">
        <v>2000</v>
      </c>
      <c r="C1" s="47"/>
      <c r="D1" s="46">
        <v>2010</v>
      </c>
      <c r="E1" s="47"/>
      <c r="F1" s="47"/>
      <c r="G1" s="47"/>
      <c r="H1" s="47"/>
      <c r="I1" s="54"/>
      <c r="J1" s="46" t="s">
        <v>6</v>
      </c>
      <c r="K1" s="47"/>
      <c r="L1" s="47"/>
      <c r="M1" s="47"/>
      <c r="N1" s="47"/>
      <c r="O1" s="54"/>
      <c r="P1" s="46">
        <v>2025</v>
      </c>
      <c r="Q1" s="47"/>
      <c r="R1" s="47"/>
      <c r="S1" s="47"/>
      <c r="T1" s="46">
        <v>2055</v>
      </c>
      <c r="U1" s="47"/>
      <c r="V1" s="47"/>
      <c r="W1" s="47"/>
      <c r="X1" s="47"/>
      <c r="Y1" s="47"/>
      <c r="AS1">
        <v>2000</v>
      </c>
      <c r="AT1">
        <v>2010</v>
      </c>
      <c r="AU1">
        <v>2020</v>
      </c>
      <c r="AV1">
        <v>2025</v>
      </c>
    </row>
    <row r="2" spans="1:69" s="1" customFormat="1" x14ac:dyDescent="0.25">
      <c r="A2" s="51"/>
      <c r="B2" s="48" t="s">
        <v>45</v>
      </c>
      <c r="C2" s="48" t="s">
        <v>32</v>
      </c>
      <c r="D2" s="52" t="s">
        <v>7</v>
      </c>
      <c r="E2" s="48" t="s">
        <v>3</v>
      </c>
      <c r="F2" s="48" t="s">
        <v>8</v>
      </c>
      <c r="G2" s="48" t="s">
        <v>4</v>
      </c>
      <c r="H2" s="48" t="s">
        <v>5</v>
      </c>
      <c r="I2" s="52" t="s">
        <v>0</v>
      </c>
      <c r="J2" s="52" t="s">
        <v>7</v>
      </c>
      <c r="K2" s="48" t="s">
        <v>3</v>
      </c>
      <c r="L2" s="48" t="s">
        <v>8</v>
      </c>
      <c r="M2" s="48" t="s">
        <v>4</v>
      </c>
      <c r="N2" s="48" t="s">
        <v>5</v>
      </c>
      <c r="O2" s="52" t="s">
        <v>0</v>
      </c>
      <c r="P2" s="48" t="s">
        <v>11</v>
      </c>
      <c r="Q2" s="48" t="s">
        <v>12</v>
      </c>
      <c r="R2" s="48" t="s">
        <v>13</v>
      </c>
      <c r="S2" s="48" t="s">
        <v>14</v>
      </c>
      <c r="T2" s="48" t="s">
        <v>41</v>
      </c>
      <c r="U2" s="48" t="s">
        <v>52</v>
      </c>
      <c r="V2" s="48" t="s">
        <v>54</v>
      </c>
      <c r="W2" s="48" t="s">
        <v>38</v>
      </c>
      <c r="X2" s="48" t="s">
        <v>39</v>
      </c>
      <c r="Y2" s="48" t="s">
        <v>40</v>
      </c>
      <c r="AA2" s="59" t="s">
        <v>20</v>
      </c>
      <c r="AB2" s="59"/>
      <c r="AC2" s="59"/>
      <c r="AD2" s="59"/>
      <c r="AF2"/>
      <c r="AG2" s="59" t="s">
        <v>16</v>
      </c>
      <c r="AH2" s="59"/>
      <c r="AI2" s="59"/>
      <c r="AJ2" s="59"/>
      <c r="AK2" s="59"/>
      <c r="AM2" s="59" t="s">
        <v>15</v>
      </c>
      <c r="AN2" s="59"/>
      <c r="AO2" s="59"/>
      <c r="AP2" s="59"/>
      <c r="AQ2" s="59"/>
      <c r="AS2" s="59" t="s">
        <v>17</v>
      </c>
      <c r="AT2" s="59"/>
      <c r="AU2" s="59"/>
      <c r="AV2" s="59"/>
      <c r="AW2" s="59"/>
      <c r="AX2" s="59"/>
      <c r="AY2" s="36"/>
      <c r="AZ2" s="37" t="s">
        <v>53</v>
      </c>
      <c r="BD2" s="59" t="s">
        <v>43</v>
      </c>
      <c r="BE2" s="59"/>
      <c r="BF2" s="59"/>
      <c r="BG2" s="59"/>
      <c r="BH2" s="59"/>
      <c r="BI2" s="59"/>
      <c r="BJ2" s="59"/>
      <c r="BK2" s="59"/>
      <c r="BM2" s="55" t="s">
        <v>1</v>
      </c>
      <c r="BN2" s="56" t="s">
        <v>21</v>
      </c>
      <c r="BO2" s="57"/>
      <c r="BP2" s="57"/>
      <c r="BQ2" s="58"/>
    </row>
    <row r="3" spans="1:69" s="1" customFormat="1" ht="60" x14ac:dyDescent="0.25">
      <c r="A3" s="51"/>
      <c r="B3" s="49"/>
      <c r="C3" s="49"/>
      <c r="D3" s="53"/>
      <c r="E3" s="49"/>
      <c r="F3" s="49"/>
      <c r="G3" s="49"/>
      <c r="H3" s="49"/>
      <c r="I3" s="53"/>
      <c r="J3" s="53"/>
      <c r="K3" s="49"/>
      <c r="L3" s="49"/>
      <c r="M3" s="49"/>
      <c r="N3" s="49"/>
      <c r="O3" s="53"/>
      <c r="P3" s="49"/>
      <c r="Q3" s="49"/>
      <c r="R3" s="49"/>
      <c r="S3" s="49"/>
      <c r="T3" s="49"/>
      <c r="U3" s="49"/>
      <c r="V3" s="49"/>
      <c r="W3" s="49"/>
      <c r="X3" s="49"/>
      <c r="Y3" s="49"/>
      <c r="AA3" s="16">
        <v>2010</v>
      </c>
      <c r="AB3" s="16">
        <v>2020</v>
      </c>
      <c r="AC3" s="27" t="s">
        <v>37</v>
      </c>
      <c r="AD3" s="16">
        <v>2055</v>
      </c>
      <c r="AF3"/>
      <c r="AG3" s="16">
        <v>2000</v>
      </c>
      <c r="AH3" s="16">
        <v>2010</v>
      </c>
      <c r="AI3" s="16">
        <v>2020</v>
      </c>
      <c r="AJ3" s="17" t="s">
        <v>19</v>
      </c>
      <c r="AK3" s="16">
        <v>2055</v>
      </c>
      <c r="AM3" s="16">
        <v>2000</v>
      </c>
      <c r="AN3" s="16">
        <v>2010</v>
      </c>
      <c r="AO3" s="16">
        <v>2020</v>
      </c>
      <c r="AP3" s="17" t="s">
        <v>19</v>
      </c>
      <c r="AQ3" s="16">
        <v>2055</v>
      </c>
      <c r="AS3" s="22">
        <v>36526</v>
      </c>
      <c r="AT3" s="22">
        <v>40179</v>
      </c>
      <c r="AU3" s="22">
        <v>43831</v>
      </c>
      <c r="AV3" s="22">
        <v>45658</v>
      </c>
      <c r="AW3" s="34">
        <v>56615</v>
      </c>
      <c r="AX3" s="24">
        <v>56615</v>
      </c>
      <c r="BD3" s="33" t="s">
        <v>26</v>
      </c>
      <c r="BE3" s="33" t="s">
        <v>27</v>
      </c>
      <c r="BF3" s="33" t="s">
        <v>28</v>
      </c>
      <c r="BG3" s="33" t="s">
        <v>29</v>
      </c>
      <c r="BH3" s="33" t="s">
        <v>30</v>
      </c>
      <c r="BI3" s="33" t="s">
        <v>50</v>
      </c>
      <c r="BJ3" s="33" t="s">
        <v>49</v>
      </c>
      <c r="BK3" s="33" t="s">
        <v>51</v>
      </c>
      <c r="BM3" s="55"/>
      <c r="BN3" s="16">
        <v>2010</v>
      </c>
      <c r="BO3" s="16">
        <v>2020</v>
      </c>
      <c r="BP3" s="17" t="s">
        <v>19</v>
      </c>
      <c r="BQ3" s="16">
        <v>2055</v>
      </c>
    </row>
    <row r="4" spans="1:69" x14ac:dyDescent="0.25">
      <c r="A4" s="2">
        <v>301.01</v>
      </c>
      <c r="B4" s="3">
        <v>910</v>
      </c>
      <c r="C4" s="3">
        <v>2431</v>
      </c>
      <c r="D4" s="3">
        <v>3122</v>
      </c>
      <c r="E4" s="3">
        <v>3122</v>
      </c>
      <c r="F4" s="3">
        <v>1157</v>
      </c>
      <c r="G4" s="3">
        <v>1269</v>
      </c>
      <c r="H4" s="4">
        <f>E4/F4</f>
        <v>2.6983578219533277</v>
      </c>
      <c r="I4" s="5">
        <f>F4/G4</f>
        <v>0.91174152876280534</v>
      </c>
      <c r="J4" s="3">
        <v>3310</v>
      </c>
      <c r="K4" s="3">
        <v>3310</v>
      </c>
      <c r="L4" s="3">
        <v>1244</v>
      </c>
      <c r="M4" s="3">
        <v>1349</v>
      </c>
      <c r="N4" s="4">
        <f>K4/L4</f>
        <v>2.6607717041800645</v>
      </c>
      <c r="O4" s="5">
        <f>L4/M4</f>
        <v>0.92216456634544108</v>
      </c>
      <c r="P4" s="3">
        <v>3379.0686936679162</v>
      </c>
      <c r="Q4" s="3">
        <v>3379.0686936679162</v>
      </c>
      <c r="R4" s="3">
        <v>1277.3356082069074</v>
      </c>
      <c r="S4" s="3">
        <v>1384</v>
      </c>
      <c r="T4" s="3">
        <f>_xlfn.FORECAST.LINEAR(2055, CHOOSE({1,2,3,4}, B4, F4, L4, R4), CHOOSE({1,2,3,4}, 2000, 2010, 2020, 2025))</f>
        <v>1739.2689683121134</v>
      </c>
      <c r="U4" s="3">
        <f>_xlfn.FORECAST.LINEAR(2055, CHOOSE({1,2,3,4}, C4, E4, K4, Q4), CHOOSE({1,2,3,4}, 2000, 2010, 2020, 2025))</f>
        <v>4578.3239616346546</v>
      </c>
      <c r="V4" s="3" cm="1">
        <f t="array" ref="V4">_xlfn.LET(
  _xlpm.ys, CHOOSE({1,2,3}, D4-E4, J4-K4, P4-Q4),
  _xlpm.xs, CHOOSE({1,2,3}, 2010, 2020, 2025),
  _xlpm.pos, _xlpm.ys&gt;0,
  _xlpm.n, SUM(--_xlpm.pos),
  IF(_xlpm.n&gt;=2, GROWTH(_xlfn._xlws.FILTER(_xlpm.ys,_xlpm.pos), _xlfn._xlws.FILTER(_xlpm.xs,_xlpm.pos), 2055), MAX(P4-Q4,0))
)</f>
        <v>0</v>
      </c>
      <c r="W4" s="3">
        <f>_xlfn.FORECAST.LINEAR(2055, CHOOSE({1,2,3}, D4-E4, J4-K4, P4-Q4), CHOOSE({1,2,3}, 2010, 2020, 2025))</f>
        <v>0</v>
      </c>
      <c r="X4" s="4">
        <f>FORECAST(2055, CHOOSE({1,2,3,4}, C4/B4, E4/F4, K4/L4, Q4/R4), CHOOSE({1,2,3,4}, 2000, 2010, 2020, 2025))</f>
        <v>2.6174918549679491</v>
      </c>
      <c r="Y4" s="4" cm="1">
        <f t="array" ref="Y4">GROWTH(CHOOSE({1,2,3,4}, C4/B4, E4/F4, K4/L4, Q4/R4), CHOOSE({1,2,3,4}, 2000, 2010, 2020, 2025), 2055)</f>
        <v>2.6178466588237286</v>
      </c>
      <c r="Z4" s="12"/>
      <c r="AA4" s="3">
        <f>D4-E4</f>
        <v>0</v>
      </c>
      <c r="AB4" s="3">
        <f>J4-K4</f>
        <v>0</v>
      </c>
      <c r="AC4" s="18">
        <f>AD4</f>
        <v>0</v>
      </c>
      <c r="AD4" s="18">
        <f>V4</f>
        <v>0</v>
      </c>
      <c r="AE4" s="13" t="s">
        <v>55</v>
      </c>
      <c r="AG4" s="3">
        <f>C4</f>
        <v>2431</v>
      </c>
      <c r="AH4" s="3">
        <f>E4</f>
        <v>3122</v>
      </c>
      <c r="AI4" s="3">
        <f>K4</f>
        <v>3310</v>
      </c>
      <c r="AJ4" s="18">
        <f t="shared" ref="AJ4:AJ31" si="0">AP4*AW4</f>
        <v>4589.8566250000003</v>
      </c>
      <c r="AK4" s="18">
        <f t="shared" ref="AK4:AK31" si="1">AQ4*AX4</f>
        <v>4552.5223581554646</v>
      </c>
      <c r="AM4" s="3">
        <f>B4</f>
        <v>910</v>
      </c>
      <c r="AN4" s="3">
        <f>F4</f>
        <v>1157</v>
      </c>
      <c r="AO4" s="3">
        <f>L4</f>
        <v>1244</v>
      </c>
      <c r="AP4" s="3">
        <f>BE4</f>
        <v>1817.7650000000001</v>
      </c>
      <c r="AQ4" s="3">
        <f>T4</f>
        <v>1739.2689683121134</v>
      </c>
      <c r="AR4" s="10"/>
      <c r="AS4" s="4">
        <f>C4/B4</f>
        <v>2.6714285714285713</v>
      </c>
      <c r="AT4" s="4">
        <f>E4/F4</f>
        <v>2.6983578219533277</v>
      </c>
      <c r="AU4" s="4">
        <f t="shared" ref="AU4:AU31" si="2">K4/L4</f>
        <v>2.6607717041800645</v>
      </c>
      <c r="AV4" s="4">
        <f>Q4/R4</f>
        <v>2.6454039736756187</v>
      </c>
      <c r="AW4" s="4">
        <f>BJ4</f>
        <v>2.5249999999999999</v>
      </c>
      <c r="AX4" s="4">
        <f>X4</f>
        <v>2.6174918549679491</v>
      </c>
      <c r="AY4" t="s">
        <v>42</v>
      </c>
      <c r="BD4" s="3">
        <v>1568.6949999999999</v>
      </c>
      <c r="BE4" s="3">
        <v>1817.7650000000001</v>
      </c>
      <c r="BF4" s="3">
        <v>2269.3589999999999</v>
      </c>
      <c r="BG4" s="3">
        <v>1916.6590000000001</v>
      </c>
      <c r="BH4" s="3">
        <v>1611.384</v>
      </c>
      <c r="BI4" s="15">
        <v>2.4060000000000001</v>
      </c>
      <c r="BJ4" s="15">
        <v>2.5249999999999999</v>
      </c>
      <c r="BK4" s="15">
        <v>2.6469999999999998</v>
      </c>
      <c r="BM4" s="17">
        <f>A4</f>
        <v>301.01</v>
      </c>
      <c r="BN4" s="3">
        <f>D4</f>
        <v>3122</v>
      </c>
      <c r="BO4" s="3">
        <f>J4</f>
        <v>3310</v>
      </c>
      <c r="BP4" s="18">
        <f>AJ4+AC4</f>
        <v>4589.8566250000003</v>
      </c>
      <c r="BQ4" s="18">
        <f>AK4+AD4</f>
        <v>4552.5223581554646</v>
      </c>
    </row>
    <row r="5" spans="1:69" x14ac:dyDescent="0.25">
      <c r="A5" s="2">
        <v>301.02</v>
      </c>
      <c r="B5" s="3">
        <v>1291</v>
      </c>
      <c r="C5" s="3">
        <v>3505</v>
      </c>
      <c r="D5" s="3">
        <v>4798</v>
      </c>
      <c r="E5" s="3">
        <v>4798</v>
      </c>
      <c r="F5" s="3">
        <v>1749</v>
      </c>
      <c r="G5" s="3">
        <v>1903</v>
      </c>
      <c r="H5" s="4">
        <f t="shared" ref="H5:H31" si="3">E5/F5</f>
        <v>2.7432818753573471</v>
      </c>
      <c r="I5" s="5">
        <f t="shared" ref="I5:I31" si="4">F5/G5</f>
        <v>0.91907514450867056</v>
      </c>
      <c r="J5" s="3">
        <v>5990</v>
      </c>
      <c r="K5" s="3">
        <v>5899</v>
      </c>
      <c r="L5" s="3">
        <v>2192</v>
      </c>
      <c r="M5" s="3">
        <v>2333</v>
      </c>
      <c r="N5" s="4">
        <f t="shared" ref="N5:N31" si="5">K5/L5</f>
        <v>2.6911496350364965</v>
      </c>
      <c r="O5" s="5">
        <f t="shared" ref="O5:O31" si="6">L5/M5</f>
        <v>0.93956279468495496</v>
      </c>
      <c r="P5" s="3">
        <v>6393.5496272795899</v>
      </c>
      <c r="Q5" s="3">
        <v>6302.5496272795899</v>
      </c>
      <c r="R5" s="3">
        <v>2355.5592875804405</v>
      </c>
      <c r="S5" s="3">
        <v>2505</v>
      </c>
      <c r="T5" s="3">
        <f>_xlfn.FORECAST.LINEAR(2055, CHOOSE({1,2,3,4}, B5, F5, L5, R5), CHOOSE({1,2,3,4}, 2000, 2010, 2020, 2025))</f>
        <v>3674.4199422823585</v>
      </c>
      <c r="U5" s="3">
        <f>_xlfn.FORECAST.LINEAR(2055, CHOOSE({1,2,3,4}, C5, E5, K5, Q5), CHOOSE({1,2,3,4}, 2000, 2010, 2020, 2025))</f>
        <v>9778.1511326759937</v>
      </c>
      <c r="V5" s="3" cm="1">
        <f t="array" ref="V5">_xlfn.LET(
  _xlpm.ys, CHOOSE({1,2,3}, D5-E5, J5-K5, P5-Q5),
  _xlpm.xs, CHOOSE({1,2,3}, 2010, 2020, 2025),
  _xlpm.pos, _xlpm.ys&gt;0,
  _xlpm.n, SUM(--_xlpm.pos),
  IF(_xlpm.n&gt;=2, GROWTH(_xlfn._xlws.FILTER(_xlpm.ys,_xlpm.pos), _xlfn._xlws.FILTER(_xlpm.xs,_xlpm.pos), 2055), MAX(P5-Q5,0))
)</f>
        <v>90.999999999999972</v>
      </c>
      <c r="W5" s="3">
        <f>_xlfn.FORECAST.LINEAR(2055, CHOOSE({1,2,3}, D5-E5, J5-K5, P5-Q5), CHOOSE({1,2,3}, 2010, 2020, 2025))</f>
        <v>299</v>
      </c>
      <c r="X5" s="4">
        <f>FORECAST(2055, CHOOSE({1,2,3,4}, C5/B5, E5/F5, K5/L5, Q5/R5), CHOOSE({1,2,3,4}, 2000, 2010, 2020, 2025))</f>
        <v>2.628209517007003</v>
      </c>
      <c r="Y5" s="4" cm="1">
        <f t="array" ref="Y5">GROWTH(CHOOSE({1,2,3,4}, C5/B5, E5/F5, K5/L5, Q5/R5), CHOOSE({1,2,3,4}, 2000, 2010, 2020, 2025), 2055)</f>
        <v>2.6290876296283407</v>
      </c>
      <c r="Z5" s="12"/>
      <c r="AA5" s="3">
        <f t="shared" ref="AA5:AA31" si="7">D5-E5</f>
        <v>0</v>
      </c>
      <c r="AB5" s="3">
        <f t="shared" ref="AB5:AB31" si="8">J5-K5</f>
        <v>91</v>
      </c>
      <c r="AC5" s="18">
        <f t="shared" ref="AC5:AC31" si="9">AD5</f>
        <v>90.999999999999972</v>
      </c>
      <c r="AD5" s="18">
        <f t="shared" ref="AD5:AD31" si="10">V5</f>
        <v>90.999999999999972</v>
      </c>
      <c r="AE5" s="13" t="s">
        <v>55</v>
      </c>
      <c r="AG5" s="3">
        <f t="shared" ref="AG5:AG31" si="11">C5</f>
        <v>3505</v>
      </c>
      <c r="AH5" s="3">
        <f t="shared" ref="AH5:AH31" si="12">E5</f>
        <v>4798</v>
      </c>
      <c r="AI5" s="3">
        <f t="shared" ref="AI5:AI31" si="13">K5</f>
        <v>5899</v>
      </c>
      <c r="AJ5" s="18">
        <f t="shared" si="0"/>
        <v>9267.5953900000004</v>
      </c>
      <c r="AK5" s="18">
        <f t="shared" si="1"/>
        <v>9657.1454617868167</v>
      </c>
      <c r="AM5" s="3">
        <f t="shared" ref="AM5:AM31" si="14">B5</f>
        <v>1291</v>
      </c>
      <c r="AN5" s="3">
        <f t="shared" ref="AN5:AN31" si="15">F5</f>
        <v>1749</v>
      </c>
      <c r="AO5" s="3">
        <f t="shared" ref="AO5:AO31" si="16">L5</f>
        <v>2192</v>
      </c>
      <c r="AP5" s="3">
        <f t="shared" ref="AP5:AP10" si="17">BE5</f>
        <v>3472.31</v>
      </c>
      <c r="AQ5" s="3">
        <f t="shared" ref="AQ5:AQ31" si="18">T5</f>
        <v>3674.4199422823585</v>
      </c>
      <c r="AR5" s="10"/>
      <c r="AS5" s="4">
        <f t="shared" ref="AS5:AS31" si="19">C5/B5</f>
        <v>2.7149496514329976</v>
      </c>
      <c r="AT5" s="4">
        <f t="shared" ref="AT5:AT31" si="20">E5/F5</f>
        <v>2.7432818753573471</v>
      </c>
      <c r="AU5" s="4">
        <f t="shared" si="2"/>
        <v>2.6911496350364965</v>
      </c>
      <c r="AV5" s="4">
        <f t="shared" ref="AV5:AV31" si="21">Q5/R5</f>
        <v>2.6756064517286591</v>
      </c>
      <c r="AW5" s="4">
        <f t="shared" ref="AW5:AW32" si="22">BJ5</f>
        <v>2.669</v>
      </c>
      <c r="AX5" s="4">
        <f t="shared" ref="AX5:AX32" si="23">X5</f>
        <v>2.628209517007003</v>
      </c>
      <c r="AY5" t="s">
        <v>42</v>
      </c>
      <c r="BD5" s="3">
        <v>3011.0630000000001</v>
      </c>
      <c r="BE5" s="3">
        <v>3472.31</v>
      </c>
      <c r="BF5" s="3">
        <v>4086.4009999999998</v>
      </c>
      <c r="BG5" s="3">
        <v>3525.8290000000002</v>
      </c>
      <c r="BH5" s="3">
        <v>3426.0219999999999</v>
      </c>
      <c r="BI5" s="15">
        <v>2.5430000000000001</v>
      </c>
      <c r="BJ5" s="15">
        <v>2.669</v>
      </c>
      <c r="BK5" s="15">
        <v>2.798</v>
      </c>
      <c r="BM5" s="17">
        <f t="shared" ref="BM5:BM31" si="24">A5</f>
        <v>301.02</v>
      </c>
      <c r="BN5" s="3">
        <f t="shared" ref="BN5:BN31" si="25">D5</f>
        <v>4798</v>
      </c>
      <c r="BO5" s="3">
        <f t="shared" ref="BO5:BO31" si="26">J5</f>
        <v>5990</v>
      </c>
      <c r="BP5" s="18">
        <f t="shared" ref="BP5:BP31" si="27">AJ5+AC5</f>
        <v>9358.5953900000004</v>
      </c>
      <c r="BQ5" s="18">
        <f t="shared" ref="BQ5:BQ31" si="28">AK5+AD5</f>
        <v>9748.1454617868167</v>
      </c>
    </row>
    <row r="6" spans="1:69" x14ac:dyDescent="0.25">
      <c r="A6" s="2">
        <v>301.02999999999997</v>
      </c>
      <c r="B6" s="3">
        <v>890</v>
      </c>
      <c r="C6" s="3">
        <v>2427</v>
      </c>
      <c r="D6" s="3">
        <v>3296</v>
      </c>
      <c r="E6" s="3">
        <v>3296</v>
      </c>
      <c r="F6" s="3">
        <v>1171</v>
      </c>
      <c r="G6" s="3">
        <v>1242</v>
      </c>
      <c r="H6" s="4">
        <f t="shared" si="3"/>
        <v>2.8146883005977799</v>
      </c>
      <c r="I6" s="5">
        <f t="shared" si="4"/>
        <v>0.94283413848631237</v>
      </c>
      <c r="J6" s="3">
        <v>3741</v>
      </c>
      <c r="K6" s="3">
        <v>3741</v>
      </c>
      <c r="L6" s="3">
        <v>1333</v>
      </c>
      <c r="M6" s="3">
        <v>1427</v>
      </c>
      <c r="N6" s="4">
        <f t="shared" si="5"/>
        <v>2.806451612903226</v>
      </c>
      <c r="O6" s="5">
        <f t="shared" si="6"/>
        <v>0.93412754029432377</v>
      </c>
      <c r="P6" s="3">
        <v>3965.0823316786646</v>
      </c>
      <c r="Q6" s="3">
        <v>3965.0823316786646</v>
      </c>
      <c r="R6" s="3">
        <v>1421.0529567578099</v>
      </c>
      <c r="S6" s="3">
        <v>1520</v>
      </c>
      <c r="T6" s="3">
        <f>_xlfn.FORECAST.LINEAR(2055, CHOOSE({1,2,3,4}, B6, F6, L6, R6), CHOOSE({1,2,3,4}, 2000, 2010, 2020, 2025))</f>
        <v>2063.9273415499119</v>
      </c>
      <c r="U6" s="3">
        <f>_xlfn.FORECAST.LINEAR(2055, CHOOSE({1,2,3,4}, C6, E6, K6, Q6), CHOOSE({1,2,3,4}, 2000, 2010, 2020, 2025))</f>
        <v>5847.0563986339112</v>
      </c>
      <c r="V6" s="3" cm="1">
        <f t="array" ref="V6">_xlfn.LET(
  _xlpm.ys, CHOOSE({1,2,3}, D6-E6, J6-K6, P6-Q6),
  _xlpm.xs, CHOOSE({1,2,3}, 2010, 2020, 2025),
  _xlpm.pos, _xlpm.ys&gt;0,
  _xlpm.n, SUM(--_xlpm.pos),
  IF(_xlpm.n&gt;=2, GROWTH(_xlfn._xlws.FILTER(_xlpm.ys,_xlpm.pos), _xlfn._xlws.FILTER(_xlpm.xs,_xlpm.pos), 2055), MAX(P6-Q6,0))
)</f>
        <v>0</v>
      </c>
      <c r="W6" s="3">
        <f>_xlfn.FORECAST.LINEAR(2055, CHOOSE({1,2,3}, D6-E6, J6-K6, P6-Q6), CHOOSE({1,2,3}, 2010, 2020, 2025))</f>
        <v>0</v>
      </c>
      <c r="X6" s="4">
        <f>FORECAST(2055, CHOOSE({1,2,3,4}, C6/B6, E6/F6, K6/L6, Q6/R6), CHOOSE({1,2,3,4}, 2000, 2010, 2020, 2025))</f>
        <v>2.8829923758096578</v>
      </c>
      <c r="Y6" s="4" cm="1">
        <f t="array" ref="Y6">GROWTH(CHOOSE({1,2,3,4}, C6/B6, E6/F6, K6/L6, Q6/R6), CHOOSE({1,2,3,4}, 2000, 2010, 2020, 2025), 2055)</f>
        <v>2.8854940713112955</v>
      </c>
      <c r="Z6" s="12"/>
      <c r="AA6" s="3">
        <f t="shared" si="7"/>
        <v>0</v>
      </c>
      <c r="AB6" s="3">
        <f t="shared" si="8"/>
        <v>0</v>
      </c>
      <c r="AC6" s="18">
        <f t="shared" si="9"/>
        <v>0</v>
      </c>
      <c r="AD6" s="18">
        <f t="shared" si="10"/>
        <v>0</v>
      </c>
      <c r="AE6" s="13" t="s">
        <v>55</v>
      </c>
      <c r="AG6" s="3">
        <f t="shared" si="11"/>
        <v>2427</v>
      </c>
      <c r="AH6" s="3">
        <f t="shared" si="12"/>
        <v>3296</v>
      </c>
      <c r="AI6" s="3">
        <f t="shared" si="13"/>
        <v>3741</v>
      </c>
      <c r="AJ6" s="18">
        <f t="shared" si="0"/>
        <v>5724.3776159999998</v>
      </c>
      <c r="AK6" s="18">
        <f t="shared" si="1"/>
        <v>5950.2867899134917</v>
      </c>
      <c r="AM6" s="3">
        <f t="shared" si="14"/>
        <v>890</v>
      </c>
      <c r="AN6" s="3">
        <f t="shared" si="15"/>
        <v>1171</v>
      </c>
      <c r="AO6" s="3">
        <f t="shared" si="16"/>
        <v>1333</v>
      </c>
      <c r="AP6" s="3">
        <f t="shared" si="17"/>
        <v>1955.047</v>
      </c>
      <c r="AQ6" s="3">
        <f t="shared" si="18"/>
        <v>2063.9273415499119</v>
      </c>
      <c r="AR6" s="10"/>
      <c r="AS6" s="4">
        <f t="shared" si="19"/>
        <v>2.7269662921348314</v>
      </c>
      <c r="AT6" s="4">
        <f t="shared" si="20"/>
        <v>2.8146883005977799</v>
      </c>
      <c r="AU6" s="4">
        <f t="shared" si="2"/>
        <v>2.806451612903226</v>
      </c>
      <c r="AV6" s="4">
        <f t="shared" si="21"/>
        <v>2.7902424838024062</v>
      </c>
      <c r="AW6" s="4">
        <f t="shared" si="22"/>
        <v>2.9279999999999999</v>
      </c>
      <c r="AX6" s="4">
        <f t="shared" si="23"/>
        <v>2.8829923758096578</v>
      </c>
      <c r="AY6" t="s">
        <v>42</v>
      </c>
      <c r="BD6" s="3">
        <v>1695.259</v>
      </c>
      <c r="BE6" s="3">
        <v>1955.047</v>
      </c>
      <c r="BF6" s="3">
        <v>2390.71</v>
      </c>
      <c r="BG6" s="3">
        <v>1984.9390000000001</v>
      </c>
      <c r="BH6" s="3">
        <v>1943.289</v>
      </c>
      <c r="BI6" s="15">
        <v>2.79</v>
      </c>
      <c r="BJ6" s="15">
        <v>2.9279999999999999</v>
      </c>
      <c r="BK6" s="15">
        <v>3.069</v>
      </c>
      <c r="BM6" s="17">
        <f t="shared" si="24"/>
        <v>301.02999999999997</v>
      </c>
      <c r="BN6" s="3">
        <f t="shared" si="25"/>
        <v>3296</v>
      </c>
      <c r="BO6" s="3">
        <f t="shared" si="26"/>
        <v>3741</v>
      </c>
      <c r="BP6" s="18">
        <f t="shared" si="27"/>
        <v>5724.3776159999998</v>
      </c>
      <c r="BQ6" s="18">
        <f t="shared" si="28"/>
        <v>5950.2867899134917</v>
      </c>
    </row>
    <row r="7" spans="1:69" x14ac:dyDescent="0.25">
      <c r="A7" s="2">
        <v>301.04000000000002</v>
      </c>
      <c r="B7" s="3">
        <v>1227</v>
      </c>
      <c r="C7" s="3">
        <v>3441</v>
      </c>
      <c r="D7" s="3">
        <v>4872</v>
      </c>
      <c r="E7" s="3">
        <v>4872</v>
      </c>
      <c r="F7" s="3">
        <v>1755</v>
      </c>
      <c r="G7" s="3">
        <v>1883</v>
      </c>
      <c r="H7" s="4">
        <f t="shared" si="3"/>
        <v>2.776068376068376</v>
      </c>
      <c r="I7" s="5">
        <f t="shared" si="4"/>
        <v>0.9320233669676049</v>
      </c>
      <c r="J7" s="3">
        <v>5576</v>
      </c>
      <c r="K7" s="3">
        <v>5576</v>
      </c>
      <c r="L7" s="3">
        <v>2009</v>
      </c>
      <c r="M7" s="3">
        <v>2133</v>
      </c>
      <c r="N7" s="4">
        <f t="shared" si="5"/>
        <v>2.7755102040816326</v>
      </c>
      <c r="O7" s="5">
        <f t="shared" si="6"/>
        <v>0.94186591654946084</v>
      </c>
      <c r="P7" s="3">
        <v>5894.3606060160118</v>
      </c>
      <c r="Q7" s="3">
        <v>5894.3606060160118</v>
      </c>
      <c r="R7" s="3">
        <v>2136.0405116722204</v>
      </c>
      <c r="S7" s="3">
        <v>2266</v>
      </c>
      <c r="T7" s="3">
        <f>_xlfn.FORECAST.LINEAR(2055, CHOOSE({1,2,3,4}, B7, F7, L7, R7), CHOOSE({1,2,3,4}, 2000, 2010, 2020, 2025))</f>
        <v>3251.0102633699571</v>
      </c>
      <c r="U7" s="3">
        <f>_xlfn.FORECAST.LINEAR(2055, CHOOSE({1,2,3,4}, C7, E7, K7, Q7), CHOOSE({1,2,3,4}, 2000, 2010, 2020, 2025))</f>
        <v>8925.7304056851717</v>
      </c>
      <c r="V7" s="3" cm="1">
        <f t="array" ref="V7">_xlfn.LET(
  _xlpm.ys, CHOOSE({1,2,3}, D7-E7, J7-K7, P7-Q7),
  _xlpm.xs, CHOOSE({1,2,3}, 2010, 2020, 2025),
  _xlpm.pos, _xlpm.ys&gt;0,
  _xlpm.n, SUM(--_xlpm.pos),
  IF(_xlpm.n&gt;=2, GROWTH(_xlfn._xlws.FILTER(_xlpm.ys,_xlpm.pos), _xlfn._xlws.FILTER(_xlpm.xs,_xlpm.pos), 2055), MAX(P7-Q7,0))
)</f>
        <v>0</v>
      </c>
      <c r="W7" s="3">
        <f>_xlfn.FORECAST.LINEAR(2055, CHOOSE({1,2,3}, D7-E7, J7-K7, P7-Q7), CHOOSE({1,2,3}, 2010, 2020, 2025))</f>
        <v>0</v>
      </c>
      <c r="X7" s="4">
        <f>FORECAST(2055, CHOOSE({1,2,3,4}, C7/B7, E7/F7, K7/L7, Q7/R7), CHOOSE({1,2,3,4}, 2000, 2010, 2020, 2025))</f>
        <v>2.7140188806792356</v>
      </c>
      <c r="Y7" s="4" cm="1">
        <f t="array" ref="Y7">GROWTH(CHOOSE({1,2,3,4}, C7/B7, E7/F7, K7/L7, Q7/R7), CHOOSE({1,2,3,4}, 2000, 2010, 2020, 2025), 2055)</f>
        <v>2.7148146342635213</v>
      </c>
      <c r="Z7" s="12"/>
      <c r="AA7" s="3">
        <f t="shared" si="7"/>
        <v>0</v>
      </c>
      <c r="AB7" s="3">
        <f t="shared" si="8"/>
        <v>0</v>
      </c>
      <c r="AC7" s="18">
        <f t="shared" si="9"/>
        <v>0</v>
      </c>
      <c r="AD7" s="18">
        <f t="shared" si="10"/>
        <v>0</v>
      </c>
      <c r="AE7" s="13" t="s">
        <v>55</v>
      </c>
      <c r="AG7" s="3">
        <f t="shared" si="11"/>
        <v>3441</v>
      </c>
      <c r="AH7" s="3">
        <f t="shared" si="12"/>
        <v>4872</v>
      </c>
      <c r="AI7" s="3">
        <f t="shared" si="13"/>
        <v>5576</v>
      </c>
      <c r="AJ7" s="18">
        <f t="shared" si="0"/>
        <v>8619.9375360000013</v>
      </c>
      <c r="AK7" s="18">
        <f t="shared" si="1"/>
        <v>8823.3032360680372</v>
      </c>
      <c r="AM7" s="3">
        <f t="shared" si="14"/>
        <v>1227</v>
      </c>
      <c r="AN7" s="3">
        <f t="shared" si="15"/>
        <v>1755</v>
      </c>
      <c r="AO7" s="3">
        <f t="shared" si="16"/>
        <v>2009</v>
      </c>
      <c r="AP7" s="3">
        <f t="shared" si="17"/>
        <v>3206.8220000000001</v>
      </c>
      <c r="AQ7" s="3">
        <f t="shared" si="18"/>
        <v>3251.0102633699571</v>
      </c>
      <c r="AR7" s="10"/>
      <c r="AS7" s="4">
        <f t="shared" si="19"/>
        <v>2.80440097799511</v>
      </c>
      <c r="AT7" s="4">
        <f t="shared" si="20"/>
        <v>2.776068376068376</v>
      </c>
      <c r="AU7" s="4">
        <f t="shared" si="2"/>
        <v>2.7755102040816326</v>
      </c>
      <c r="AV7" s="4">
        <f t="shared" si="21"/>
        <v>2.7594797822451191</v>
      </c>
      <c r="AW7" s="4">
        <f t="shared" si="22"/>
        <v>2.6880000000000002</v>
      </c>
      <c r="AX7" s="4">
        <f t="shared" si="23"/>
        <v>2.7140188806792356</v>
      </c>
      <c r="AY7" t="s">
        <v>42</v>
      </c>
      <c r="BD7" s="3">
        <v>2714.1109999999999</v>
      </c>
      <c r="BE7" s="3">
        <v>3206.8220000000001</v>
      </c>
      <c r="BF7" s="3">
        <v>4031.634</v>
      </c>
      <c r="BG7" s="3">
        <v>3261.5949999999998</v>
      </c>
      <c r="BH7" s="3">
        <v>3141.2919999999999</v>
      </c>
      <c r="BI7" s="15">
        <v>2.5609999999999999</v>
      </c>
      <c r="BJ7" s="15">
        <v>2.6880000000000002</v>
      </c>
      <c r="BK7" s="15">
        <v>2.8180000000000001</v>
      </c>
      <c r="BM7" s="17">
        <f t="shared" si="24"/>
        <v>301.04000000000002</v>
      </c>
      <c r="BN7" s="3">
        <f t="shared" si="25"/>
        <v>4872</v>
      </c>
      <c r="BO7" s="3">
        <f t="shared" si="26"/>
        <v>5576</v>
      </c>
      <c r="BP7" s="18">
        <f t="shared" si="27"/>
        <v>8619.9375360000013</v>
      </c>
      <c r="BQ7" s="18">
        <f t="shared" si="28"/>
        <v>8823.3032360680372</v>
      </c>
    </row>
    <row r="8" spans="1:69" x14ac:dyDescent="0.25">
      <c r="A8" s="2">
        <v>302.01</v>
      </c>
      <c r="B8" s="3">
        <v>965</v>
      </c>
      <c r="C8" s="3">
        <v>2622</v>
      </c>
      <c r="D8" s="3">
        <v>3188</v>
      </c>
      <c r="E8" s="3">
        <v>3188</v>
      </c>
      <c r="F8" s="3">
        <v>1187</v>
      </c>
      <c r="G8" s="3">
        <v>1323</v>
      </c>
      <c r="H8" s="4">
        <f t="shared" si="3"/>
        <v>2.6857624262847515</v>
      </c>
      <c r="I8" s="5">
        <f t="shared" si="4"/>
        <v>0.89720332577475437</v>
      </c>
      <c r="J8" s="3">
        <v>3235</v>
      </c>
      <c r="K8" s="3">
        <v>3212</v>
      </c>
      <c r="L8" s="3">
        <v>1240</v>
      </c>
      <c r="M8" s="3">
        <v>1380</v>
      </c>
      <c r="N8" s="4">
        <f t="shared" si="5"/>
        <v>2.5903225806451613</v>
      </c>
      <c r="O8" s="5">
        <f t="shared" si="6"/>
        <v>0.89855072463768115</v>
      </c>
      <c r="P8" s="3">
        <v>3293.21294550423</v>
      </c>
      <c r="Q8" s="3">
        <v>3270.21294550423</v>
      </c>
      <c r="R8" s="3">
        <v>1269.8072250200776</v>
      </c>
      <c r="S8" s="3">
        <v>1412</v>
      </c>
      <c r="T8" s="3">
        <f>_xlfn.FORECAST.LINEAR(2055, CHOOSE({1,2,3,4}, B8, F8, L8, R8), CHOOSE({1,2,3,4}, 2000, 2010, 2020, 2025))</f>
        <v>1648.1837801150323</v>
      </c>
      <c r="U8" s="3">
        <f>_xlfn.FORECAST.LINEAR(2055, CHOOSE({1,2,3,4}, C8, E8, K8, Q8), CHOOSE({1,2,3,4}, 2000, 2010, 2020, 2025))</f>
        <v>4063.8805449131614</v>
      </c>
      <c r="V8" s="3" cm="1">
        <f t="array" ref="V8">_xlfn.LET(
  _xlpm.ys, CHOOSE({1,2,3}, D8-E8, J8-K8, P8-Q8),
  _xlpm.xs, CHOOSE({1,2,3}, 2010, 2020, 2025),
  _xlpm.pos, _xlpm.ys&gt;0,
  _xlpm.n, SUM(--_xlpm.pos),
  IF(_xlpm.n&gt;=2, GROWTH(_xlfn._xlws.FILTER(_xlpm.ys,_xlpm.pos), _xlfn._xlws.FILTER(_xlpm.xs,_xlpm.pos), 2055), MAX(P8-Q8,0))
)</f>
        <v>23</v>
      </c>
      <c r="W8" s="3">
        <f>_xlfn.FORECAST.LINEAR(2055, CHOOSE({1,2,3}, D8-E8, J8-K8, P8-Q8), CHOOSE({1,2,3}, 2010, 2020, 2025))</f>
        <v>75.571428571428896</v>
      </c>
      <c r="X8" s="4">
        <f>FORECAST(2055, CHOOSE({1,2,3,4}, C8/B8, E8/F8, K8/L8, Q8/R8), CHOOSE({1,2,3,4}, 2000, 2010, 2020, 2025))</f>
        <v>2.3882737850665023</v>
      </c>
      <c r="Y8" s="4" cm="1">
        <f t="array" ref="Y8">GROWTH(CHOOSE({1,2,3,4}, C8/B8, E8/F8, K8/L8, Q8/R8), CHOOSE({1,2,3,4}, 2000, 2010, 2020, 2025), 2055)</f>
        <v>2.3997444389266023</v>
      </c>
      <c r="Z8" s="12"/>
      <c r="AA8" s="3">
        <f t="shared" si="7"/>
        <v>0</v>
      </c>
      <c r="AB8" s="3">
        <f t="shared" si="8"/>
        <v>23</v>
      </c>
      <c r="AC8" s="18">
        <f t="shared" si="9"/>
        <v>23</v>
      </c>
      <c r="AD8" s="18">
        <f t="shared" si="10"/>
        <v>23</v>
      </c>
      <c r="AE8" s="13" t="s">
        <v>55</v>
      </c>
      <c r="AG8" s="3">
        <f t="shared" si="11"/>
        <v>2622</v>
      </c>
      <c r="AH8" s="3">
        <f t="shared" si="12"/>
        <v>3188</v>
      </c>
      <c r="AI8" s="3">
        <f t="shared" si="13"/>
        <v>3212</v>
      </c>
      <c r="AJ8" s="18">
        <f t="shared" si="0"/>
        <v>4549.6031460000004</v>
      </c>
      <c r="AK8" s="18">
        <f t="shared" si="1"/>
        <v>3936.3141150205438</v>
      </c>
      <c r="AM8" s="3">
        <f t="shared" si="14"/>
        <v>965</v>
      </c>
      <c r="AN8" s="3">
        <f t="shared" si="15"/>
        <v>1187</v>
      </c>
      <c r="AO8" s="3">
        <f t="shared" si="16"/>
        <v>1240</v>
      </c>
      <c r="AP8" s="3">
        <f t="shared" si="17"/>
        <v>1850.9369999999999</v>
      </c>
      <c r="AQ8" s="3">
        <f t="shared" si="18"/>
        <v>1648.1837801150323</v>
      </c>
      <c r="AR8" s="10"/>
      <c r="AS8" s="4">
        <f t="shared" si="19"/>
        <v>2.7170984455958549</v>
      </c>
      <c r="AT8" s="4">
        <f t="shared" si="20"/>
        <v>2.6857624262847515</v>
      </c>
      <c r="AU8" s="4">
        <f t="shared" si="2"/>
        <v>2.5903225806451613</v>
      </c>
      <c r="AV8" s="4">
        <f t="shared" si="21"/>
        <v>2.5753617407969331</v>
      </c>
      <c r="AW8" s="4">
        <f t="shared" si="22"/>
        <v>2.4580000000000002</v>
      </c>
      <c r="AX8" s="4">
        <f t="shared" si="23"/>
        <v>2.3882737850665023</v>
      </c>
      <c r="AY8" t="s">
        <v>42</v>
      </c>
      <c r="BD8" s="3">
        <v>1590.9970000000001</v>
      </c>
      <c r="BE8" s="3">
        <v>1850.9369999999999</v>
      </c>
      <c r="BF8" s="3">
        <v>2312.1410000000001</v>
      </c>
      <c r="BG8" s="3">
        <v>1956.173</v>
      </c>
      <c r="BH8" s="3">
        <v>1659.221</v>
      </c>
      <c r="BI8" s="15">
        <v>2.3410000000000002</v>
      </c>
      <c r="BJ8" s="15">
        <v>2.4580000000000002</v>
      </c>
      <c r="BK8" s="15">
        <v>2.5760000000000001</v>
      </c>
      <c r="BM8" s="17">
        <f t="shared" si="24"/>
        <v>302.01</v>
      </c>
      <c r="BN8" s="3">
        <f t="shared" si="25"/>
        <v>3188</v>
      </c>
      <c r="BO8" s="3">
        <f t="shared" si="26"/>
        <v>3235</v>
      </c>
      <c r="BP8" s="18">
        <f t="shared" si="27"/>
        <v>4572.6031460000004</v>
      </c>
      <c r="BQ8" s="18">
        <f t="shared" si="28"/>
        <v>3959.3141150205438</v>
      </c>
    </row>
    <row r="9" spans="1:69" x14ac:dyDescent="0.25">
      <c r="A9" s="2">
        <v>302.02</v>
      </c>
      <c r="B9" s="3">
        <v>890</v>
      </c>
      <c r="C9" s="3">
        <v>2323</v>
      </c>
      <c r="D9" s="3">
        <v>2864</v>
      </c>
      <c r="E9" s="3">
        <v>2864</v>
      </c>
      <c r="F9" s="3">
        <v>1068</v>
      </c>
      <c r="G9" s="3">
        <v>1211</v>
      </c>
      <c r="H9" s="4">
        <f t="shared" si="3"/>
        <v>2.6816479400749063</v>
      </c>
      <c r="I9" s="5">
        <f t="shared" si="4"/>
        <v>0.88191577208918248</v>
      </c>
      <c r="J9" s="3">
        <v>2847</v>
      </c>
      <c r="K9" s="3">
        <v>2847</v>
      </c>
      <c r="L9" s="3">
        <v>1085</v>
      </c>
      <c r="M9" s="3">
        <v>1212</v>
      </c>
      <c r="N9" s="4">
        <f t="shared" si="5"/>
        <v>2.6239631336405531</v>
      </c>
      <c r="O9" s="5">
        <f t="shared" si="6"/>
        <v>0.8952145214521452</v>
      </c>
      <c r="P9" s="3">
        <v>2832.9072354982886</v>
      </c>
      <c r="Q9" s="3">
        <v>2832.9072354982886</v>
      </c>
      <c r="R9" s="3">
        <v>1085.9010086485437</v>
      </c>
      <c r="S9" s="3">
        <v>1212</v>
      </c>
      <c r="T9" s="3">
        <f>_xlfn.FORECAST.LINEAR(2055, CHOOSE({1,2,3,4}, B9, F9, L9, R9), CHOOSE({1,2,3,4}, 2000, 2010, 2020, 2025))</f>
        <v>1340.4269452494991</v>
      </c>
      <c r="U9" s="3">
        <f>_xlfn.FORECAST.LINEAR(2055, CHOOSE({1,2,3,4}, C9, E9, K9, Q9), CHOOSE({1,2,3,4}, 2000, 2010, 2020, 2025))</f>
        <v>3497.8431179550462</v>
      </c>
      <c r="V9" s="3" cm="1">
        <f t="array" ref="V9">_xlfn.LET(
  _xlpm.ys, CHOOSE({1,2,3}, D9-E9, J9-K9, P9-Q9),
  _xlpm.xs, CHOOSE({1,2,3}, 2010, 2020, 2025),
  _xlpm.pos, _xlpm.ys&gt;0,
  _xlpm.n, SUM(--_xlpm.pos),
  IF(_xlpm.n&gt;=2, GROWTH(_xlfn._xlws.FILTER(_xlpm.ys,_xlpm.pos), _xlfn._xlws.FILTER(_xlpm.xs,_xlpm.pos), 2055), MAX(P9-Q9,0))
)</f>
        <v>0</v>
      </c>
      <c r="W9" s="3">
        <f>_xlfn.FORECAST.LINEAR(2055, CHOOSE({1,2,3}, D9-E9, J9-K9, P9-Q9), CHOOSE({1,2,3}, 2010, 2020, 2025))</f>
        <v>0</v>
      </c>
      <c r="X9" s="4">
        <f>FORECAST(2055, CHOOSE({1,2,3,4}, C9/B9, E9/F9, K9/L9, Q9/R9), CHOOSE({1,2,3,4}, 2000, 2010, 2020, 2025))</f>
        <v>2.6091665848388317</v>
      </c>
      <c r="Y9" s="4" cm="1">
        <f t="array" ref="Y9">GROWTH(CHOOSE({1,2,3,4}, C9/B9, E9/F9, K9/L9, Q9/R9), CHOOSE({1,2,3,4}, 2000, 2010, 2020, 2025), 2055)</f>
        <v>2.609294638856988</v>
      </c>
      <c r="Z9" s="12"/>
      <c r="AA9" s="3">
        <f t="shared" si="7"/>
        <v>0</v>
      </c>
      <c r="AB9" s="3">
        <f t="shared" si="8"/>
        <v>0</v>
      </c>
      <c r="AC9" s="18">
        <f t="shared" si="9"/>
        <v>0</v>
      </c>
      <c r="AD9" s="18">
        <f t="shared" si="10"/>
        <v>0</v>
      </c>
      <c r="AE9" s="13" t="s">
        <v>55</v>
      </c>
      <c r="AG9" s="3">
        <f t="shared" si="11"/>
        <v>2323</v>
      </c>
      <c r="AH9" s="3">
        <f t="shared" si="12"/>
        <v>2864</v>
      </c>
      <c r="AI9" s="3">
        <f t="shared" si="13"/>
        <v>2847</v>
      </c>
      <c r="AJ9" s="18">
        <f t="shared" si="0"/>
        <v>3726.6469440000001</v>
      </c>
      <c r="AK9" s="18">
        <f t="shared" si="1"/>
        <v>3497.3971949625834</v>
      </c>
      <c r="AM9" s="3">
        <f t="shared" si="14"/>
        <v>890</v>
      </c>
      <c r="AN9" s="3">
        <f t="shared" si="15"/>
        <v>1068</v>
      </c>
      <c r="AO9" s="3">
        <f t="shared" si="16"/>
        <v>1085</v>
      </c>
      <c r="AP9" s="3">
        <f t="shared" si="17"/>
        <v>1687.7929999999999</v>
      </c>
      <c r="AQ9" s="3">
        <f t="shared" si="18"/>
        <v>1340.4269452494991</v>
      </c>
      <c r="AR9" s="10"/>
      <c r="AS9" s="4">
        <f t="shared" si="19"/>
        <v>2.6101123595505618</v>
      </c>
      <c r="AT9" s="4">
        <f t="shared" si="20"/>
        <v>2.6816479400749063</v>
      </c>
      <c r="AU9" s="4">
        <f t="shared" si="2"/>
        <v>2.6239631336405531</v>
      </c>
      <c r="AV9" s="4">
        <f t="shared" si="21"/>
        <v>2.6088079971709197</v>
      </c>
      <c r="AW9" s="4">
        <f t="shared" si="22"/>
        <v>2.2080000000000002</v>
      </c>
      <c r="AX9" s="4">
        <f t="shared" si="23"/>
        <v>2.6091665848388317</v>
      </c>
      <c r="AY9" t="s">
        <v>42</v>
      </c>
      <c r="BD9" s="3">
        <v>1426.886</v>
      </c>
      <c r="BE9" s="3">
        <v>1687.7929999999999</v>
      </c>
      <c r="BF9" s="3">
        <v>2155.7860000000001</v>
      </c>
      <c r="BG9" s="3">
        <v>1781.0340000000001</v>
      </c>
      <c r="BH9" s="3">
        <v>1651.3130000000001</v>
      </c>
      <c r="BI9" s="15">
        <v>2.1040000000000001</v>
      </c>
      <c r="BJ9" s="15">
        <v>2.2080000000000002</v>
      </c>
      <c r="BK9" s="15">
        <v>2.3149999999999999</v>
      </c>
      <c r="BM9" s="17">
        <f t="shared" si="24"/>
        <v>302.02</v>
      </c>
      <c r="BN9" s="3">
        <f t="shared" si="25"/>
        <v>2864</v>
      </c>
      <c r="BO9" s="3">
        <f t="shared" si="26"/>
        <v>2847</v>
      </c>
      <c r="BP9" s="18">
        <f t="shared" si="27"/>
        <v>3726.6469440000001</v>
      </c>
      <c r="BQ9" s="18">
        <f t="shared" si="28"/>
        <v>3497.3971949625834</v>
      </c>
    </row>
    <row r="10" spans="1:69" x14ac:dyDescent="0.25">
      <c r="A10" s="2">
        <v>303.01</v>
      </c>
      <c r="B10" s="3">
        <v>1508</v>
      </c>
      <c r="C10" s="3">
        <v>4357</v>
      </c>
      <c r="D10" s="3">
        <v>5178</v>
      </c>
      <c r="E10" s="3">
        <v>5178</v>
      </c>
      <c r="F10" s="3">
        <v>1892</v>
      </c>
      <c r="G10" s="3">
        <v>2045</v>
      </c>
      <c r="H10" s="4">
        <f t="shared" si="3"/>
        <v>2.7367864693446089</v>
      </c>
      <c r="I10" s="5">
        <f t="shared" si="4"/>
        <v>0.92518337408312956</v>
      </c>
      <c r="J10" s="3">
        <v>5944</v>
      </c>
      <c r="K10" s="3">
        <v>5937</v>
      </c>
      <c r="L10" s="3">
        <v>2201</v>
      </c>
      <c r="M10" s="3">
        <v>2323</v>
      </c>
      <c r="N10" s="4">
        <f t="shared" si="5"/>
        <v>2.6974102680599725</v>
      </c>
      <c r="O10" s="5">
        <f t="shared" si="6"/>
        <v>0.94748170469220838</v>
      </c>
      <c r="P10" s="3">
        <v>6181.6366732891456</v>
      </c>
      <c r="Q10" s="3">
        <v>6174.6366732891456</v>
      </c>
      <c r="R10" s="3">
        <v>2302.3959544788777</v>
      </c>
      <c r="S10" s="3">
        <v>2428</v>
      </c>
      <c r="T10" s="3">
        <f>_xlfn.FORECAST.LINEAR(2055, CHOOSE({1,2,3,4}, B10, F10, L10, R10), CHOOSE({1,2,3,4}, 2000, 2010, 2020, 2025))</f>
        <v>3299.0040669257723</v>
      </c>
      <c r="U10" s="3">
        <f>_xlfn.FORECAST.LINEAR(2055, CHOOSE({1,2,3,4}, C10, E10, K10, Q10), CHOOSE({1,2,3,4}, 2000, 2010, 2020, 2025))</f>
        <v>8459.3671851310937</v>
      </c>
      <c r="V10" s="3" cm="1">
        <f t="array" ref="V10">_xlfn.LET(
  _xlpm.ys, CHOOSE({1,2,3}, D10-E10, J10-K10, P10-Q10),
  _xlpm.xs, CHOOSE({1,2,3}, 2010, 2020, 2025),
  _xlpm.pos, _xlpm.ys&gt;0,
  _xlpm.n, SUM(--_xlpm.pos),
  IF(_xlpm.n&gt;=2, GROWTH(_xlfn._xlws.FILTER(_xlpm.ys,_xlpm.pos), _xlfn._xlws.FILTER(_xlpm.xs,_xlpm.pos), 2055), MAX(P10-Q10,0))
)</f>
        <v>6.9999999999999991</v>
      </c>
      <c r="W10" s="3">
        <f>_xlfn.FORECAST.LINEAR(2055, CHOOSE({1,2,3}, D10-E10, J10-K10, P10-Q10), CHOOSE({1,2,3}, 2010, 2020, 2025))</f>
        <v>23</v>
      </c>
      <c r="X10" s="4">
        <f>FORECAST(2055, CHOOSE({1,2,3,4}, C10/B10, E10/F10, K10/L10, Q10/R10), CHOOSE({1,2,3,4}, 2000, 2010, 2020, 2025))</f>
        <v>2.4201103102348895</v>
      </c>
      <c r="Y10" s="4" cm="1">
        <f t="array" ref="Y10">GROWTH(CHOOSE({1,2,3,4}, C10/B10, E10/F10, K10/L10, Q10/R10), CHOOSE({1,2,3,4}, 2000, 2010, 2020, 2025), 2055)</f>
        <v>2.4414540488716465</v>
      </c>
      <c r="Z10" s="12"/>
      <c r="AA10" s="3">
        <f t="shared" si="7"/>
        <v>0</v>
      </c>
      <c r="AB10" s="3">
        <f t="shared" si="8"/>
        <v>7</v>
      </c>
      <c r="AC10" s="18">
        <f t="shared" si="9"/>
        <v>6.9999999999999991</v>
      </c>
      <c r="AD10" s="18">
        <f t="shared" si="10"/>
        <v>6.9999999999999991</v>
      </c>
      <c r="AE10" s="13" t="s">
        <v>55</v>
      </c>
      <c r="AG10" s="3">
        <f t="shared" si="11"/>
        <v>4357</v>
      </c>
      <c r="AH10" s="3">
        <f t="shared" si="12"/>
        <v>5178</v>
      </c>
      <c r="AI10" s="3">
        <f t="shared" si="13"/>
        <v>5937</v>
      </c>
      <c r="AJ10" s="18">
        <f t="shared" si="0"/>
        <v>8856.9511679999996</v>
      </c>
      <c r="AK10" s="18">
        <f t="shared" si="1"/>
        <v>7983.953755873893</v>
      </c>
      <c r="AM10" s="3">
        <f t="shared" si="14"/>
        <v>1508</v>
      </c>
      <c r="AN10" s="3">
        <f t="shared" si="15"/>
        <v>1892</v>
      </c>
      <c r="AO10" s="3">
        <f t="shared" si="16"/>
        <v>2201</v>
      </c>
      <c r="AP10" s="3">
        <f t="shared" si="17"/>
        <v>3548.4580000000001</v>
      </c>
      <c r="AQ10" s="3">
        <f t="shared" si="18"/>
        <v>3299.0040669257723</v>
      </c>
      <c r="AR10" s="10"/>
      <c r="AS10" s="4">
        <f t="shared" si="19"/>
        <v>2.8892572944297084</v>
      </c>
      <c r="AT10" s="4">
        <f t="shared" si="20"/>
        <v>2.7367864693446089</v>
      </c>
      <c r="AU10" s="4">
        <f t="shared" si="2"/>
        <v>2.6974102680599725</v>
      </c>
      <c r="AV10" s="4">
        <f t="shared" si="21"/>
        <v>2.6818309254225161</v>
      </c>
      <c r="AW10" s="4">
        <f t="shared" si="22"/>
        <v>2.496</v>
      </c>
      <c r="AX10" s="4">
        <f t="shared" si="23"/>
        <v>2.4201103102348895</v>
      </c>
      <c r="AY10" t="s">
        <v>42</v>
      </c>
      <c r="BD10" s="3">
        <v>2958.076</v>
      </c>
      <c r="BE10" s="3">
        <v>3548.4580000000001</v>
      </c>
      <c r="BF10" s="3">
        <v>4510.5029999999997</v>
      </c>
      <c r="BG10" s="3">
        <v>3714.259</v>
      </c>
      <c r="BH10" s="3">
        <v>3895.0259999999998</v>
      </c>
      <c r="BI10" s="15">
        <v>2.3780000000000001</v>
      </c>
      <c r="BJ10" s="15">
        <v>2.496</v>
      </c>
      <c r="BK10" s="15">
        <v>2.617</v>
      </c>
      <c r="BM10" s="17">
        <f t="shared" si="24"/>
        <v>303.01</v>
      </c>
      <c r="BN10" s="3">
        <f t="shared" si="25"/>
        <v>5178</v>
      </c>
      <c r="BO10" s="3">
        <f t="shared" si="26"/>
        <v>5944</v>
      </c>
      <c r="BP10" s="18">
        <f t="shared" si="27"/>
        <v>8863.9511679999996</v>
      </c>
      <c r="BQ10" s="18">
        <f t="shared" si="28"/>
        <v>7990.953755873893</v>
      </c>
    </row>
    <row r="11" spans="1:69" x14ac:dyDescent="0.25">
      <c r="A11" s="2">
        <v>303.02</v>
      </c>
      <c r="B11" s="3">
        <v>1248</v>
      </c>
      <c r="C11" s="3">
        <v>3564</v>
      </c>
      <c r="D11" s="3">
        <v>5622</v>
      </c>
      <c r="E11" s="3">
        <v>5613</v>
      </c>
      <c r="F11" s="3">
        <v>1893</v>
      </c>
      <c r="G11" s="3">
        <v>2035</v>
      </c>
      <c r="H11" s="4">
        <f t="shared" si="3"/>
        <v>2.9651347068145801</v>
      </c>
      <c r="I11" s="5">
        <f t="shared" si="4"/>
        <v>0.93022113022113018</v>
      </c>
      <c r="J11" s="3">
        <v>6189</v>
      </c>
      <c r="K11" s="3">
        <v>6179</v>
      </c>
      <c r="L11" s="3">
        <v>2128</v>
      </c>
      <c r="M11" s="3">
        <v>2268</v>
      </c>
      <c r="N11" s="4">
        <f t="shared" si="5"/>
        <v>2.9036654135338344</v>
      </c>
      <c r="O11" s="5">
        <f t="shared" si="6"/>
        <v>0.93827160493827155</v>
      </c>
      <c r="P11" s="3">
        <v>6714.1565625160556</v>
      </c>
      <c r="Q11" s="3">
        <v>6704.1565625160556</v>
      </c>
      <c r="R11" s="3">
        <v>2322.2725467767705</v>
      </c>
      <c r="S11" s="3">
        <v>2473</v>
      </c>
      <c r="T11" s="3">
        <f>_xlfn.FORECAST.LINEAR(2055, CHOOSE({1,2,3,4}, B11, F11, L11, R11), CHOOSE({1,2,3,4}, 2000, 2010, 2020, 2025))</f>
        <v>3594.445028188682</v>
      </c>
      <c r="U11" s="3">
        <f>_xlfn.FORECAST.LINEAR(2055, CHOOSE({1,2,3,4}, C11, E11, K11, Q11), CHOOSE({1,2,3,4}, 2000, 2010, 2020, 2025))</f>
        <v>10435.592102778435</v>
      </c>
      <c r="V11" s="3" cm="1">
        <f t="array" ref="V11">_xlfn.LET(
  _xlpm.ys, CHOOSE({1,2,3}, D11-E11, J11-K11, P11-Q11),
  _xlpm.xs, CHOOSE({1,2,3}, 2010, 2020, 2025),
  _xlpm.pos, _xlpm.ys&gt;0,
  _xlpm.n, SUM(--_xlpm.pos),
  IF(_xlpm.n&gt;=2, GROWTH(_xlfn._xlws.FILTER(_xlpm.ys,_xlpm.pos), _xlfn._xlws.FILTER(_xlpm.xs,_xlpm.pos), 2055), MAX(P11-Q11,0))
)</f>
        <v>12.722971368483098</v>
      </c>
      <c r="W11" s="3">
        <f>_xlfn.FORECAST.LINEAR(2055, CHOOSE({1,2,3}, D11-E11, J11-K11, P11-Q11), CHOOSE({1,2,3}, 2010, 2020, 2025))</f>
        <v>12.285714285714278</v>
      </c>
      <c r="X11" s="4">
        <f>FORECAST(2055, CHOOSE({1,2,3,4}, C11/B11, E11/F11, K11/L11, Q11/R11), CHOOSE({1,2,3,4}, 2000, 2010, 2020, 2025))</f>
        <v>2.9296456378714639</v>
      </c>
      <c r="Y11" s="4" cm="1">
        <f t="array" ref="Y11">GROWTH(CHOOSE({1,2,3,4}, C11/B11, E11/F11, K11/L11, Q11/R11), CHOOSE({1,2,3,4}, 2000, 2010, 2020, 2025), 2055)</f>
        <v>2.9303171268380361</v>
      </c>
      <c r="Z11" s="12"/>
      <c r="AA11" s="3">
        <f t="shared" si="7"/>
        <v>9</v>
      </c>
      <c r="AB11" s="3">
        <f t="shared" si="8"/>
        <v>10</v>
      </c>
      <c r="AC11" s="18">
        <f t="shared" si="9"/>
        <v>12.722971368483098</v>
      </c>
      <c r="AD11" s="18">
        <f t="shared" si="10"/>
        <v>12.722971368483098</v>
      </c>
      <c r="AE11" s="13" t="s">
        <v>55</v>
      </c>
      <c r="AG11" s="3">
        <f t="shared" si="11"/>
        <v>3564</v>
      </c>
      <c r="AH11" s="3">
        <f t="shared" si="12"/>
        <v>5613</v>
      </c>
      <c r="AI11" s="3">
        <f t="shared" si="13"/>
        <v>6179</v>
      </c>
      <c r="AJ11" s="18">
        <f t="shared" si="0"/>
        <v>8346.0670910000008</v>
      </c>
      <c r="AK11" s="18">
        <f t="shared" si="1"/>
        <v>10530.450197401744</v>
      </c>
      <c r="AM11" s="3">
        <f t="shared" si="14"/>
        <v>1248</v>
      </c>
      <c r="AN11" s="3">
        <f t="shared" si="15"/>
        <v>1893</v>
      </c>
      <c r="AO11" s="3">
        <f t="shared" si="16"/>
        <v>2128</v>
      </c>
      <c r="AP11" s="3">
        <f t="shared" ref="AP5:AP31" si="29">BE11</f>
        <v>3127.0390000000002</v>
      </c>
      <c r="AQ11" s="3">
        <f t="shared" si="18"/>
        <v>3594.445028188682</v>
      </c>
      <c r="AR11" s="10"/>
      <c r="AS11" s="4">
        <f t="shared" si="19"/>
        <v>2.8557692307692308</v>
      </c>
      <c r="AT11" s="4">
        <f t="shared" si="20"/>
        <v>2.9651347068145801</v>
      </c>
      <c r="AU11" s="4">
        <f t="shared" si="2"/>
        <v>2.9036654135338344</v>
      </c>
      <c r="AV11" s="4">
        <f t="shared" si="21"/>
        <v>2.8868948099227976</v>
      </c>
      <c r="AW11" s="4">
        <f t="shared" si="22"/>
        <v>2.669</v>
      </c>
      <c r="AX11" s="4">
        <f t="shared" si="23"/>
        <v>2.9296456378714639</v>
      </c>
      <c r="AY11" t="s">
        <v>42</v>
      </c>
      <c r="BD11" s="3">
        <v>2667.5410000000002</v>
      </c>
      <c r="BE11" s="3">
        <v>3127.0390000000002</v>
      </c>
      <c r="BF11" s="3">
        <v>3901.9160000000002</v>
      </c>
      <c r="BG11" s="3">
        <v>3263.6689999999999</v>
      </c>
      <c r="BH11" s="3">
        <v>3368.6469999999999</v>
      </c>
      <c r="BI11" s="15">
        <v>2.5430000000000001</v>
      </c>
      <c r="BJ11" s="15">
        <v>2.669</v>
      </c>
      <c r="BK11" s="15">
        <v>2.798</v>
      </c>
      <c r="BM11" s="17">
        <f t="shared" si="24"/>
        <v>303.02</v>
      </c>
      <c r="BN11" s="3">
        <f t="shared" si="25"/>
        <v>5622</v>
      </c>
      <c r="BO11" s="3">
        <f t="shared" si="26"/>
        <v>6189</v>
      </c>
      <c r="BP11" s="18">
        <f t="shared" si="27"/>
        <v>8358.7900623684836</v>
      </c>
      <c r="BQ11" s="18">
        <f t="shared" si="28"/>
        <v>10543.173168770227</v>
      </c>
    </row>
    <row r="12" spans="1:69" x14ac:dyDescent="0.25">
      <c r="A12" s="2">
        <v>303.02999999999997</v>
      </c>
      <c r="B12" s="3">
        <v>1202</v>
      </c>
      <c r="C12" s="3">
        <v>3350</v>
      </c>
      <c r="D12" s="3">
        <v>4387</v>
      </c>
      <c r="E12" s="3">
        <v>4387</v>
      </c>
      <c r="F12" s="3">
        <v>1635</v>
      </c>
      <c r="G12" s="3">
        <v>1764</v>
      </c>
      <c r="H12" s="4">
        <f t="shared" si="3"/>
        <v>2.6831804281345564</v>
      </c>
      <c r="I12" s="5">
        <f t="shared" si="4"/>
        <v>0.9268707482993197</v>
      </c>
      <c r="J12" s="3">
        <v>4810</v>
      </c>
      <c r="K12" s="3">
        <v>4810</v>
      </c>
      <c r="L12" s="3">
        <v>1804</v>
      </c>
      <c r="M12" s="3">
        <v>1959</v>
      </c>
      <c r="N12" s="4">
        <f t="shared" si="5"/>
        <v>2.6662971175166299</v>
      </c>
      <c r="O12" s="5">
        <f t="shared" si="6"/>
        <v>0.92087799897907097</v>
      </c>
      <c r="P12" s="3">
        <v>5128.2355556139109</v>
      </c>
      <c r="Q12" s="3">
        <v>5128.2355556139109</v>
      </c>
      <c r="R12" s="3">
        <v>1934.5280629609956</v>
      </c>
      <c r="S12" s="3">
        <v>2099</v>
      </c>
      <c r="T12" s="3">
        <f>_xlfn.FORECAST.LINEAR(2055, CHOOSE({1,2,3,4}, B12, F12, L12, R12), CHOOSE({1,2,3,4}, 2000, 2010, 2020, 2025))</f>
        <v>2804.9999593818429</v>
      </c>
      <c r="U12" s="3">
        <f>_xlfn.FORECAST.LINEAR(2055, CHOOSE({1,2,3,4}, C12, E12, K12, Q12), CHOOSE({1,2,3,4}, 2000, 2010, 2020, 2025))</f>
        <v>7242.4231262650574</v>
      </c>
      <c r="V12" s="3" cm="1">
        <f t="array" ref="V12">_xlfn.LET(
  _xlpm.ys, CHOOSE({1,2,3}, D12-E12, J12-K12, P12-Q12),
  _xlpm.xs, CHOOSE({1,2,3}, 2010, 2020, 2025),
  _xlpm.pos, _xlpm.ys&gt;0,
  _xlpm.n, SUM(--_xlpm.pos),
  IF(_xlpm.n&gt;=2, GROWTH(_xlfn._xlws.FILTER(_xlpm.ys,_xlpm.pos), _xlfn._xlws.FILTER(_xlpm.xs,_xlpm.pos), 2055), MAX(P12-Q12,0))
)</f>
        <v>0</v>
      </c>
      <c r="W12" s="3">
        <f>_xlfn.FORECAST.LINEAR(2055, CHOOSE({1,2,3}, D12-E12, J12-K12, P12-Q12), CHOOSE({1,2,3}, 2010, 2020, 2025))</f>
        <v>0</v>
      </c>
      <c r="X12" s="4">
        <f>FORECAST(2055, CHOOSE({1,2,3,4}, C12/B12, E12/F12, K12/L12, Q12/R12), CHOOSE({1,2,3,4}, 2000, 2010, 2020, 2025))</f>
        <v>2.4846960265204849</v>
      </c>
      <c r="Y12" s="4" cm="1">
        <f t="array" ref="Y12">GROWTH(CHOOSE({1,2,3,4}, C12/B12, E12/F12, K12/L12, Q12/R12), CHOOSE({1,2,3,4}, 2000, 2010, 2020, 2025), 2055)</f>
        <v>2.4938826423904605</v>
      </c>
      <c r="Z12" s="12"/>
      <c r="AA12" s="3">
        <f t="shared" si="7"/>
        <v>0</v>
      </c>
      <c r="AB12" s="3">
        <f t="shared" si="8"/>
        <v>0</v>
      </c>
      <c r="AC12" s="18">
        <f t="shared" si="9"/>
        <v>0</v>
      </c>
      <c r="AD12" s="18">
        <f t="shared" si="10"/>
        <v>0</v>
      </c>
      <c r="AE12" s="13" t="s">
        <v>55</v>
      </c>
      <c r="AG12" s="3">
        <f t="shared" si="11"/>
        <v>3350</v>
      </c>
      <c r="AH12" s="3">
        <f t="shared" si="12"/>
        <v>4387</v>
      </c>
      <c r="AI12" s="3">
        <f t="shared" si="13"/>
        <v>4810</v>
      </c>
      <c r="AJ12" s="18">
        <f t="shared" si="0"/>
        <v>6162.1971840000006</v>
      </c>
      <c r="AK12" s="18">
        <f t="shared" si="1"/>
        <v>6969.5722534661863</v>
      </c>
      <c r="AM12" s="3">
        <f t="shared" si="14"/>
        <v>1202</v>
      </c>
      <c r="AN12" s="3">
        <f t="shared" si="15"/>
        <v>1635</v>
      </c>
      <c r="AO12" s="3">
        <f t="shared" si="16"/>
        <v>1804</v>
      </c>
      <c r="AP12" s="3">
        <f t="shared" si="29"/>
        <v>2468.8290000000002</v>
      </c>
      <c r="AQ12" s="3">
        <f t="shared" si="18"/>
        <v>2804.9999593818429</v>
      </c>
      <c r="AR12" s="10"/>
      <c r="AS12" s="4">
        <f t="shared" si="19"/>
        <v>2.7870216306156408</v>
      </c>
      <c r="AT12" s="4">
        <f t="shared" si="20"/>
        <v>2.6831804281345564</v>
      </c>
      <c r="AU12" s="4">
        <f t="shared" si="2"/>
        <v>2.6662971175166299</v>
      </c>
      <c r="AV12" s="4">
        <f t="shared" si="21"/>
        <v>2.6508974740664217</v>
      </c>
      <c r="AW12" s="4">
        <f t="shared" si="22"/>
        <v>2.496</v>
      </c>
      <c r="AX12" s="4">
        <f t="shared" si="23"/>
        <v>2.4846960265204849</v>
      </c>
      <c r="AY12" t="s">
        <v>42</v>
      </c>
      <c r="BD12" s="3">
        <v>2188.4960000000001</v>
      </c>
      <c r="BE12" s="3">
        <v>2468.8290000000002</v>
      </c>
      <c r="BF12" s="3">
        <v>2972.63</v>
      </c>
      <c r="BG12" s="3">
        <v>2594.2440000000001</v>
      </c>
      <c r="BH12" s="3">
        <v>2448.0189999999998</v>
      </c>
      <c r="BI12" s="15">
        <v>2.3780000000000001</v>
      </c>
      <c r="BJ12" s="15">
        <v>2.496</v>
      </c>
      <c r="BK12" s="15">
        <v>2.617</v>
      </c>
      <c r="BM12" s="17">
        <f t="shared" si="24"/>
        <v>303.02999999999997</v>
      </c>
      <c r="BN12" s="3">
        <f t="shared" si="25"/>
        <v>4387</v>
      </c>
      <c r="BO12" s="3">
        <f t="shared" si="26"/>
        <v>4810</v>
      </c>
      <c r="BP12" s="18">
        <f t="shared" si="27"/>
        <v>6162.1971840000006</v>
      </c>
      <c r="BQ12" s="18">
        <f t="shared" si="28"/>
        <v>6969.5722534661863</v>
      </c>
    </row>
    <row r="13" spans="1:69" x14ac:dyDescent="0.25">
      <c r="A13" s="2">
        <v>304.01</v>
      </c>
      <c r="B13" s="3">
        <v>819</v>
      </c>
      <c r="C13" s="3">
        <v>2215</v>
      </c>
      <c r="D13" s="3">
        <v>2260</v>
      </c>
      <c r="E13" s="3">
        <v>2260</v>
      </c>
      <c r="F13" s="3">
        <v>864</v>
      </c>
      <c r="G13" s="3">
        <v>929</v>
      </c>
      <c r="H13" s="4">
        <f t="shared" si="3"/>
        <v>2.6157407407407409</v>
      </c>
      <c r="I13" s="5">
        <f t="shared" si="4"/>
        <v>0.93003229278794397</v>
      </c>
      <c r="J13" s="3">
        <v>2580</v>
      </c>
      <c r="K13" s="3">
        <v>2580</v>
      </c>
      <c r="L13" s="3">
        <v>990</v>
      </c>
      <c r="M13" s="3">
        <v>1070</v>
      </c>
      <c r="N13" s="4">
        <f t="shared" si="5"/>
        <v>2.606060606060606</v>
      </c>
      <c r="O13" s="5">
        <f t="shared" si="6"/>
        <v>0.92523364485981308</v>
      </c>
      <c r="P13" s="3">
        <v>2636.8079971626325</v>
      </c>
      <c r="Q13" s="3">
        <v>2636.8079971626325</v>
      </c>
      <c r="R13" s="3">
        <v>1017.6761759074051</v>
      </c>
      <c r="S13" s="3">
        <v>1099</v>
      </c>
      <c r="T13" s="3">
        <f>_xlfn.FORECAST.LINEAR(2055, CHOOSE({1,2,3,4}, B13, F13, L13, R13), CHOOSE({1,2,3,4}, 2000, 2010, 2020, 2025))</f>
        <v>1273.3759263687989</v>
      </c>
      <c r="U13" s="3">
        <f>_xlfn.FORECAST.LINEAR(2055, CHOOSE({1,2,3,4}, C13, E13, K13, Q13), CHOOSE({1,2,3,4}, 2000, 2010, 2020, 2025))</f>
        <v>3190.1001991097291</v>
      </c>
      <c r="V13" s="3" cm="1">
        <f t="array" ref="V13">_xlfn.LET(
  _xlpm.ys, CHOOSE({1,2,3}, D13-E13, J13-K13, P13-Q13),
  _xlpm.xs, CHOOSE({1,2,3}, 2010, 2020, 2025),
  _xlpm.pos, _xlpm.ys&gt;0,
  _xlpm.n, SUM(--_xlpm.pos),
  IF(_xlpm.n&gt;=2, GROWTH(_xlfn._xlws.FILTER(_xlpm.ys,_xlpm.pos), _xlfn._xlws.FILTER(_xlpm.xs,_xlpm.pos), 2055), MAX(P13-Q13,0))
)</f>
        <v>0</v>
      </c>
      <c r="W13" s="3">
        <f>_xlfn.FORECAST.LINEAR(2055, CHOOSE({1,2,3}, D13-E13, J13-K13, P13-Q13), CHOOSE({1,2,3}, 2010, 2020, 2025))</f>
        <v>0</v>
      </c>
      <c r="X13" s="4">
        <f>FORECAST(2055, CHOOSE({1,2,3,4}, C13/B13, E13/F13, K13/L13, Q13/R13), CHOOSE({1,2,3,4}, 2000, 2010, 2020, 2025))</f>
        <v>2.4548886490865414</v>
      </c>
      <c r="Y13" s="4" cm="1">
        <f t="array" ref="Y13">GROWTH(CHOOSE({1,2,3,4}, C13/B13, E13/F13, K13/L13, Q13/R13), CHOOSE({1,2,3,4}, 2000, 2010, 2020, 2025), 2055)</f>
        <v>2.4613367119888081</v>
      </c>
      <c r="Z13" s="12"/>
      <c r="AA13" s="3">
        <f t="shared" si="7"/>
        <v>0</v>
      </c>
      <c r="AB13" s="3">
        <f t="shared" si="8"/>
        <v>0</v>
      </c>
      <c r="AC13" s="18">
        <f t="shared" si="9"/>
        <v>0</v>
      </c>
      <c r="AD13" s="18">
        <f t="shared" si="10"/>
        <v>0</v>
      </c>
      <c r="AE13" s="13" t="s">
        <v>55</v>
      </c>
      <c r="AG13" s="3">
        <f t="shared" si="11"/>
        <v>2215</v>
      </c>
      <c r="AH13" s="3">
        <f t="shared" si="12"/>
        <v>2260</v>
      </c>
      <c r="AI13" s="3">
        <f t="shared" si="13"/>
        <v>2580</v>
      </c>
      <c r="AJ13" s="18">
        <f t="shared" si="0"/>
        <v>4323.0080979999993</v>
      </c>
      <c r="AK13" s="18">
        <f t="shared" si="1"/>
        <v>3125.9961076628238</v>
      </c>
      <c r="AM13" s="3">
        <f t="shared" si="14"/>
        <v>819</v>
      </c>
      <c r="AN13" s="3">
        <f t="shared" si="15"/>
        <v>864</v>
      </c>
      <c r="AO13" s="3">
        <f t="shared" si="16"/>
        <v>990</v>
      </c>
      <c r="AP13" s="3">
        <f t="shared" si="29"/>
        <v>1602.3009999999999</v>
      </c>
      <c r="AQ13" s="3">
        <f t="shared" si="18"/>
        <v>1273.3759263687989</v>
      </c>
      <c r="AR13" s="10"/>
      <c r="AS13" s="4">
        <f t="shared" si="19"/>
        <v>2.7045177045177047</v>
      </c>
      <c r="AT13" s="4">
        <f t="shared" si="20"/>
        <v>2.6157407407407409</v>
      </c>
      <c r="AU13" s="4">
        <f t="shared" si="2"/>
        <v>2.606060606060606</v>
      </c>
      <c r="AV13" s="4">
        <f t="shared" si="21"/>
        <v>2.5910088686232022</v>
      </c>
      <c r="AW13" s="4">
        <f t="shared" si="22"/>
        <v>2.698</v>
      </c>
      <c r="AX13" s="4">
        <f t="shared" si="23"/>
        <v>2.4548886490865414</v>
      </c>
      <c r="AY13" t="s">
        <v>42</v>
      </c>
      <c r="BD13" s="3">
        <v>1387.79</v>
      </c>
      <c r="BE13" s="3">
        <v>1602.3009999999999</v>
      </c>
      <c r="BF13" s="3">
        <v>1867.085</v>
      </c>
      <c r="BG13" s="3">
        <v>1609.5519999999999</v>
      </c>
      <c r="BH13" s="3">
        <v>1589.6379999999999</v>
      </c>
      <c r="BI13" s="15">
        <v>2.57</v>
      </c>
      <c r="BJ13" s="15">
        <v>2.698</v>
      </c>
      <c r="BK13" s="15">
        <v>2.8279999999999998</v>
      </c>
      <c r="BM13" s="17">
        <f t="shared" si="24"/>
        <v>304.01</v>
      </c>
      <c r="BN13" s="3">
        <f t="shared" si="25"/>
        <v>2260</v>
      </c>
      <c r="BO13" s="3">
        <f t="shared" si="26"/>
        <v>2580</v>
      </c>
      <c r="BP13" s="18">
        <f t="shared" si="27"/>
        <v>4323.0080979999993</v>
      </c>
      <c r="BQ13" s="18">
        <f t="shared" si="28"/>
        <v>3125.9961076628238</v>
      </c>
    </row>
    <row r="14" spans="1:69" x14ac:dyDescent="0.25">
      <c r="A14" s="2">
        <v>304.02</v>
      </c>
      <c r="B14" s="3">
        <v>1031</v>
      </c>
      <c r="C14" s="3">
        <v>2917</v>
      </c>
      <c r="D14" s="3">
        <v>3557</v>
      </c>
      <c r="E14" s="3">
        <v>3557</v>
      </c>
      <c r="F14" s="3">
        <v>1311</v>
      </c>
      <c r="G14" s="3">
        <v>1394</v>
      </c>
      <c r="H14" s="4">
        <f t="shared" si="3"/>
        <v>2.7131960335621663</v>
      </c>
      <c r="I14" s="5">
        <f t="shared" si="4"/>
        <v>0.94045911047345765</v>
      </c>
      <c r="J14" s="3">
        <v>4136</v>
      </c>
      <c r="K14" s="3">
        <v>4136</v>
      </c>
      <c r="L14" s="3">
        <v>1548</v>
      </c>
      <c r="M14" s="3">
        <v>1652</v>
      </c>
      <c r="N14" s="4">
        <f t="shared" si="5"/>
        <v>2.6718346253229974</v>
      </c>
      <c r="O14" s="5">
        <f t="shared" si="6"/>
        <v>0.93704600484261502</v>
      </c>
      <c r="P14" s="3">
        <v>4426.9314939516589</v>
      </c>
      <c r="Q14" s="3">
        <v>4426.9314939516589</v>
      </c>
      <c r="R14" s="3">
        <v>1666.5135130083236</v>
      </c>
      <c r="S14" s="3">
        <v>1777</v>
      </c>
      <c r="T14" s="3">
        <f>_xlfn.FORECAST.LINEAR(2055, CHOOSE({1,2,3,4}, B14, F14, L14, R14), CHOOSE({1,2,3,4}, 2000, 2010, 2020, 2025))</f>
        <v>2432.9102145379802</v>
      </c>
      <c r="U14" s="3">
        <f>_xlfn.FORECAST.LINEAR(2055, CHOOSE({1,2,3,4}, C14, E14, K14, Q14), CHOOSE({1,2,3,4}, 2000, 2010, 2020, 2025))</f>
        <v>6243.2356434186077</v>
      </c>
      <c r="V14" s="3" cm="1">
        <f t="array" ref="V14">_xlfn.LET(
  _xlpm.ys, CHOOSE({1,2,3}, D14-E14, J14-K14, P14-Q14),
  _xlpm.xs, CHOOSE({1,2,3}, 2010, 2020, 2025),
  _xlpm.pos, _xlpm.ys&gt;0,
  _xlpm.n, SUM(--_xlpm.pos),
  IF(_xlpm.n&gt;=2, GROWTH(_xlfn._xlws.FILTER(_xlpm.ys,_xlpm.pos), _xlfn._xlws.FILTER(_xlpm.xs,_xlpm.pos), 2055), MAX(P14-Q14,0))
)</f>
        <v>0</v>
      </c>
      <c r="W14" s="3">
        <f>_xlfn.FORECAST.LINEAR(2055, CHOOSE({1,2,3}, D14-E14, J14-K14, P14-Q14), CHOOSE({1,2,3}, 2010, 2020, 2025))</f>
        <v>0</v>
      </c>
      <c r="X14" s="4">
        <f>FORECAST(2055, CHOOSE({1,2,3,4}, C14/B14, E14/F14, K14/L14, Q14/R14), CHOOSE({1,2,3,4}, 2000, 2010, 2020, 2025))</f>
        <v>2.4387196175113655</v>
      </c>
      <c r="Y14" s="4" cm="1">
        <f t="array" ref="Y14">GROWTH(CHOOSE({1,2,3,4}, C14/B14, E14/F14, K14/L14, Q14/R14), CHOOSE({1,2,3,4}, 2000, 2010, 2020, 2025), 2055)</f>
        <v>2.4538638166116717</v>
      </c>
      <c r="Z14" s="12"/>
      <c r="AA14" s="3">
        <f t="shared" si="7"/>
        <v>0</v>
      </c>
      <c r="AB14" s="3">
        <f t="shared" si="8"/>
        <v>0</v>
      </c>
      <c r="AC14" s="18">
        <f t="shared" si="9"/>
        <v>0</v>
      </c>
      <c r="AD14" s="18">
        <f t="shared" si="10"/>
        <v>0</v>
      </c>
      <c r="AE14" s="13" t="s">
        <v>55</v>
      </c>
      <c r="AG14" s="3">
        <f t="shared" si="11"/>
        <v>2917</v>
      </c>
      <c r="AH14" s="3">
        <f t="shared" si="12"/>
        <v>3557</v>
      </c>
      <c r="AI14" s="3">
        <f t="shared" si="13"/>
        <v>4136</v>
      </c>
      <c r="AJ14" s="18">
        <f t="shared" si="0"/>
        <v>6307.9117830000005</v>
      </c>
      <c r="AK14" s="18">
        <f t="shared" si="1"/>
        <v>5933.1858678375575</v>
      </c>
      <c r="AM14" s="3">
        <f t="shared" si="14"/>
        <v>1031</v>
      </c>
      <c r="AN14" s="3">
        <f t="shared" si="15"/>
        <v>1311</v>
      </c>
      <c r="AO14" s="3">
        <f t="shared" si="16"/>
        <v>1548</v>
      </c>
      <c r="AP14" s="3">
        <f t="shared" si="29"/>
        <v>2354.5770000000002</v>
      </c>
      <c r="AQ14" s="3">
        <f t="shared" si="18"/>
        <v>2432.9102145379802</v>
      </c>
      <c r="AR14" s="10"/>
      <c r="AS14" s="4">
        <f t="shared" si="19"/>
        <v>2.8292919495635305</v>
      </c>
      <c r="AT14" s="4">
        <f t="shared" si="20"/>
        <v>2.7131960335621663</v>
      </c>
      <c r="AU14" s="4">
        <f t="shared" si="2"/>
        <v>2.6718346253229974</v>
      </c>
      <c r="AV14" s="4">
        <f t="shared" si="21"/>
        <v>2.6564029990734004</v>
      </c>
      <c r="AW14" s="4">
        <f t="shared" si="22"/>
        <v>2.6789999999999998</v>
      </c>
      <c r="AX14" s="4">
        <f t="shared" si="23"/>
        <v>2.4387196175113655</v>
      </c>
      <c r="AY14" t="s">
        <v>42</v>
      </c>
      <c r="BD14" s="3">
        <v>2058.8939999999998</v>
      </c>
      <c r="BE14" s="3">
        <v>2354.5770000000002</v>
      </c>
      <c r="BF14" s="3">
        <v>2790.0940000000001</v>
      </c>
      <c r="BG14" s="3">
        <v>2425.2640000000001</v>
      </c>
      <c r="BH14" s="3">
        <v>2265.194</v>
      </c>
      <c r="BI14" s="15">
        <v>2.552</v>
      </c>
      <c r="BJ14" s="15">
        <v>2.6789999999999998</v>
      </c>
      <c r="BK14" s="15">
        <v>2.8079999999999998</v>
      </c>
      <c r="BM14" s="17">
        <f t="shared" si="24"/>
        <v>304.02</v>
      </c>
      <c r="BN14" s="3">
        <f t="shared" si="25"/>
        <v>3557</v>
      </c>
      <c r="BO14" s="3">
        <f t="shared" si="26"/>
        <v>4136</v>
      </c>
      <c r="BP14" s="18">
        <f t="shared" si="27"/>
        <v>6307.9117830000005</v>
      </c>
      <c r="BQ14" s="18">
        <f t="shared" si="28"/>
        <v>5933.1858678375575</v>
      </c>
    </row>
    <row r="15" spans="1:69" x14ac:dyDescent="0.25">
      <c r="A15" s="2">
        <v>304.02999999999997</v>
      </c>
      <c r="B15" s="3">
        <v>624</v>
      </c>
      <c r="C15" s="3">
        <v>1675</v>
      </c>
      <c r="D15" s="3">
        <v>3373</v>
      </c>
      <c r="E15" s="3">
        <v>2868</v>
      </c>
      <c r="F15" s="3">
        <v>1230</v>
      </c>
      <c r="G15" s="3">
        <v>1438</v>
      </c>
      <c r="H15" s="4">
        <f t="shared" si="3"/>
        <v>2.3317073170731706</v>
      </c>
      <c r="I15" s="5">
        <f t="shared" si="4"/>
        <v>0.85535465924895693</v>
      </c>
      <c r="J15" s="3">
        <v>3954</v>
      </c>
      <c r="K15" s="3">
        <v>3487</v>
      </c>
      <c r="L15" s="3">
        <v>1490</v>
      </c>
      <c r="M15" s="3">
        <v>1663</v>
      </c>
      <c r="N15" s="4">
        <f t="shared" si="5"/>
        <v>2.3402684563758389</v>
      </c>
      <c r="O15" s="5">
        <f t="shared" si="6"/>
        <v>0.89597113650030069</v>
      </c>
      <c r="P15" s="3">
        <v>4817.2142226978549</v>
      </c>
      <c r="Q15" s="3">
        <v>4350.2142226978549</v>
      </c>
      <c r="R15" s="3">
        <v>1869.6511321319797</v>
      </c>
      <c r="S15" s="3">
        <v>2085</v>
      </c>
      <c r="T15" s="3">
        <f>_xlfn.FORECAST.LINEAR(2055, CHOOSE({1,2,3,4}, B15, F15, L15, R15), CHOOSE({1,2,3,4}, 2000, 2010, 2020, 2025))</f>
        <v>3222.2873010126496</v>
      </c>
      <c r="U15" s="3">
        <f>_xlfn.FORECAST.LINEAR(2055, CHOOSE({1,2,3,4}, C15, E15, K15, Q15), CHOOSE({1,2,3,4}, 2000, 2010, 2020, 2025))</f>
        <v>7228.1536579679523</v>
      </c>
      <c r="V15" s="3" cm="1">
        <f t="array" ref="V15">_xlfn.LET(
  _xlpm.ys, CHOOSE({1,2,3}, D15-E15, J15-K15, P15-Q15),
  _xlpm.xs, CHOOSE({1,2,3}, 2010, 2020, 2025),
  _xlpm.pos, _xlpm.ys&gt;0,
  _xlpm.n, SUM(--_xlpm.pos),
  IF(_xlpm.n&gt;=2, GROWTH(_xlfn._xlws.FILTER(_xlpm.ys,_xlpm.pos), _xlfn._xlws.FILTER(_xlpm.xs,_xlpm.pos), 2055), MAX(P15-Q15,0))
)</f>
        <v>390.53583130302007</v>
      </c>
      <c r="W15" s="3">
        <f>_xlfn.FORECAST.LINEAR(2055, CHOOSE({1,2,3}, D15-E15, J15-K15, P15-Q15), CHOOSE({1,2,3}, 2010, 2020, 2025))</f>
        <v>380.14285714285688</v>
      </c>
      <c r="X15" s="4">
        <f>FORECAST(2055, CHOOSE({1,2,3,4}, C15/B15, E15/F15, K15/L15, Q15/R15), CHOOSE({1,2,3,4}, 2000, 2010, 2020, 2025))</f>
        <v>1.8781773628215639</v>
      </c>
      <c r="Y15" s="4" cm="1">
        <f t="array" ref="Y15">GROWTH(CHOOSE({1,2,3,4}, C15/B15, E15/F15, K15/L15, Q15/R15), CHOOSE({1,2,3,4}, 2000, 2010, 2020, 2025), 2055)</f>
        <v>1.9454205759517476</v>
      </c>
      <c r="Z15" s="12"/>
      <c r="AA15" s="3">
        <f t="shared" si="7"/>
        <v>505</v>
      </c>
      <c r="AB15" s="3">
        <f t="shared" si="8"/>
        <v>467</v>
      </c>
      <c r="AC15" s="18">
        <f t="shared" si="9"/>
        <v>390.53583130302007</v>
      </c>
      <c r="AD15" s="18">
        <f t="shared" si="10"/>
        <v>390.53583130302007</v>
      </c>
      <c r="AE15" s="13" t="s">
        <v>55</v>
      </c>
      <c r="AG15" s="3">
        <f t="shared" si="11"/>
        <v>1675</v>
      </c>
      <c r="AH15" s="3">
        <f t="shared" si="12"/>
        <v>2868</v>
      </c>
      <c r="AI15" s="3">
        <f t="shared" si="13"/>
        <v>3487</v>
      </c>
      <c r="AJ15" s="18">
        <f t="shared" si="0"/>
        <v>6462.1406950000001</v>
      </c>
      <c r="AK15" s="18">
        <f t="shared" si="1"/>
        <v>6052.0270652693525</v>
      </c>
      <c r="AM15" s="3">
        <f t="shared" si="14"/>
        <v>624</v>
      </c>
      <c r="AN15" s="3">
        <f t="shared" si="15"/>
        <v>1230</v>
      </c>
      <c r="AO15" s="3">
        <f t="shared" si="16"/>
        <v>1490</v>
      </c>
      <c r="AP15" s="3">
        <f t="shared" si="29"/>
        <v>3159.971</v>
      </c>
      <c r="AQ15" s="3">
        <f t="shared" si="18"/>
        <v>3222.2873010126496</v>
      </c>
      <c r="AR15" s="10"/>
      <c r="AS15" s="4">
        <f t="shared" si="19"/>
        <v>2.6842948717948718</v>
      </c>
      <c r="AT15" s="4">
        <f t="shared" si="20"/>
        <v>2.3317073170731706</v>
      </c>
      <c r="AU15" s="4">
        <f t="shared" si="2"/>
        <v>2.3402684563758389</v>
      </c>
      <c r="AV15" s="4">
        <f t="shared" si="21"/>
        <v>2.3267518458041248</v>
      </c>
      <c r="AW15" s="4">
        <f t="shared" si="22"/>
        <v>2.0449999999999999</v>
      </c>
      <c r="AX15" s="4">
        <f t="shared" si="23"/>
        <v>1.8781773628215639</v>
      </c>
      <c r="AY15" t="s">
        <v>42</v>
      </c>
      <c r="BD15" s="3">
        <v>2659.9769999999999</v>
      </c>
      <c r="BE15" s="3">
        <v>3159.971</v>
      </c>
      <c r="BF15" s="3">
        <v>3554.2449999999999</v>
      </c>
      <c r="BG15" s="3">
        <v>3138.1880000000001</v>
      </c>
      <c r="BH15" s="3">
        <v>3113.8310000000001</v>
      </c>
      <c r="BI15" s="15">
        <v>1.948</v>
      </c>
      <c r="BJ15" s="15">
        <v>2.0449999999999999</v>
      </c>
      <c r="BK15" s="15">
        <v>2.1440000000000001</v>
      </c>
      <c r="BM15" s="17">
        <f t="shared" si="24"/>
        <v>304.02999999999997</v>
      </c>
      <c r="BN15" s="3">
        <f t="shared" si="25"/>
        <v>3373</v>
      </c>
      <c r="BO15" s="3">
        <f t="shared" si="26"/>
        <v>3954</v>
      </c>
      <c r="BP15" s="18">
        <f t="shared" si="27"/>
        <v>6852.6765263030202</v>
      </c>
      <c r="BQ15" s="18">
        <f t="shared" si="28"/>
        <v>6442.5628965723727</v>
      </c>
    </row>
    <row r="16" spans="1:69" x14ac:dyDescent="0.25">
      <c r="A16" s="2">
        <v>304.04000000000002</v>
      </c>
      <c r="B16" s="3">
        <v>752</v>
      </c>
      <c r="C16" s="3">
        <v>1962</v>
      </c>
      <c r="D16" s="3">
        <v>2614</v>
      </c>
      <c r="E16" s="3">
        <v>2614</v>
      </c>
      <c r="F16" s="3">
        <v>1047</v>
      </c>
      <c r="G16" s="3">
        <v>1113</v>
      </c>
      <c r="H16" s="4">
        <f t="shared" si="3"/>
        <v>2.4966571155682904</v>
      </c>
      <c r="I16" s="5">
        <f t="shared" si="4"/>
        <v>0.94070080862533689</v>
      </c>
      <c r="J16" s="3">
        <v>2631</v>
      </c>
      <c r="K16" s="3">
        <v>2631</v>
      </c>
      <c r="L16" s="3">
        <v>1055</v>
      </c>
      <c r="M16" s="3">
        <v>1107</v>
      </c>
      <c r="N16" s="4">
        <f t="shared" si="5"/>
        <v>2.4938388625592416</v>
      </c>
      <c r="O16" s="5">
        <f t="shared" si="6"/>
        <v>0.95302619692863599</v>
      </c>
      <c r="P16" s="3">
        <v>2792.9811929385951</v>
      </c>
      <c r="Q16" s="3">
        <v>2792.9811929385951</v>
      </c>
      <c r="R16" s="3">
        <v>1126.4585992204582</v>
      </c>
      <c r="S16" s="3">
        <v>1181</v>
      </c>
      <c r="T16" s="3">
        <f>_xlfn.FORECAST.LINEAR(2055, CHOOSE({1,2,3,4}, B16, F16, L16, R16), CHOOSE({1,2,3,4}, 2000, 2010, 2020, 2025))</f>
        <v>1554.4544971291652</v>
      </c>
      <c r="U16" s="3">
        <f>_xlfn.FORECAST.LINEAR(2055, CHOOSE({1,2,3,4}, C16, E16, K16, Q16), CHOOSE({1,2,3,4}, 2000, 2010, 2020, 2025))</f>
        <v>3739.9885791785564</v>
      </c>
      <c r="V16" s="3" cm="1">
        <f t="array" ref="V16">_xlfn.LET(
  _xlpm.ys, CHOOSE({1,2,3}, D16-E16, J16-K16, P16-Q16),
  _xlpm.xs, CHOOSE({1,2,3}, 2010, 2020, 2025),
  _xlpm.pos, _xlpm.ys&gt;0,
  _xlpm.n, SUM(--_xlpm.pos),
  IF(_xlpm.n&gt;=2, GROWTH(_xlfn._xlws.FILTER(_xlpm.ys,_xlpm.pos), _xlfn._xlws.FILTER(_xlpm.xs,_xlpm.pos), 2055), MAX(P16-Q16,0))
)</f>
        <v>0</v>
      </c>
      <c r="W16" s="3">
        <f>_xlfn.FORECAST.LINEAR(2055, CHOOSE({1,2,3}, D16-E16, J16-K16, P16-Q16), CHOOSE({1,2,3}, 2010, 2020, 2025))</f>
        <v>0</v>
      </c>
      <c r="X16" s="4">
        <f>FORECAST(2055, CHOOSE({1,2,3,4}, C16/B16, E16/F16, K16/L16, Q16/R16), CHOOSE({1,2,3,4}, 2000, 2010, 2020, 2025))</f>
        <v>2.3232357808521229</v>
      </c>
      <c r="Y16" s="4" cm="1">
        <f t="array" ref="Y16">GROWTH(CHOOSE({1,2,3,4}, C16/B16, E16/F16, K16/L16, Q16/R16), CHOOSE({1,2,3,4}, 2000, 2010, 2020, 2025), 2055)</f>
        <v>2.3319895601312299</v>
      </c>
      <c r="Z16" s="12"/>
      <c r="AA16" s="3">
        <f t="shared" si="7"/>
        <v>0</v>
      </c>
      <c r="AB16" s="3">
        <f t="shared" si="8"/>
        <v>0</v>
      </c>
      <c r="AC16" s="18">
        <f t="shared" si="9"/>
        <v>0</v>
      </c>
      <c r="AD16" s="18">
        <f t="shared" si="10"/>
        <v>0</v>
      </c>
      <c r="AE16" s="13" t="s">
        <v>55</v>
      </c>
      <c r="AG16" s="3">
        <f t="shared" si="11"/>
        <v>1962</v>
      </c>
      <c r="AH16" s="3">
        <f t="shared" si="12"/>
        <v>2614</v>
      </c>
      <c r="AI16" s="3">
        <f t="shared" si="13"/>
        <v>2631</v>
      </c>
      <c r="AJ16" s="18">
        <f t="shared" si="0"/>
        <v>5844.4214814683828</v>
      </c>
      <c r="AK16" s="18">
        <f t="shared" si="1"/>
        <v>3933.7047796889397</v>
      </c>
      <c r="AM16" s="3">
        <f t="shared" si="14"/>
        <v>752</v>
      </c>
      <c r="AN16" s="3">
        <f t="shared" si="15"/>
        <v>1047</v>
      </c>
      <c r="AO16" s="3">
        <f t="shared" si="16"/>
        <v>1055</v>
      </c>
      <c r="AP16" s="3">
        <f t="shared" si="29"/>
        <v>2309.4989999999998</v>
      </c>
      <c r="AQ16" s="3">
        <f t="shared" si="18"/>
        <v>1554.4544971291652</v>
      </c>
      <c r="AR16" s="10"/>
      <c r="AS16" s="4">
        <f t="shared" si="19"/>
        <v>2.6090425531914891</v>
      </c>
      <c r="AT16" s="4">
        <f t="shared" si="20"/>
        <v>2.4966571155682904</v>
      </c>
      <c r="AU16" s="4">
        <f t="shared" si="2"/>
        <v>2.4938388625592416</v>
      </c>
      <c r="AV16" s="4">
        <f t="shared" si="21"/>
        <v>2.4794352805077957</v>
      </c>
      <c r="AW16" s="35">
        <f>$AX$16</f>
        <v>2.5306014341068703</v>
      </c>
      <c r="AX16" s="35">
        <f>BA16 * (2055 * 2055) + BB16 * 2055 + 500</f>
        <v>2.5306014341068703</v>
      </c>
      <c r="AY16" t="s">
        <v>22</v>
      </c>
      <c r="BA16" cm="1">
        <f t="array" ref="BA16:BC16">LINEST(_xlfn.HSTACK(AS16, AT16, AU16, AV16) - 500, _xlfn.HSTACK(2000, 2010, 2020, 2025)^{1;2}, FALSE)</f>
        <v>1.2047674380579956E-4</v>
      </c>
      <c r="BB16">
        <v>-0.48965727473303156</v>
      </c>
      <c r="BC16">
        <v>0</v>
      </c>
      <c r="BD16" s="3">
        <v>1720.0920000000001</v>
      </c>
      <c r="BE16" s="3">
        <v>2309.4989999999998</v>
      </c>
      <c r="BF16" s="3">
        <v>3045.8359999999998</v>
      </c>
      <c r="BG16" s="3">
        <v>2249.623</v>
      </c>
      <c r="BH16" s="3">
        <v>2470.9749999999999</v>
      </c>
      <c r="BI16" s="15">
        <v>1.994</v>
      </c>
      <c r="BJ16" s="15">
        <v>2.093</v>
      </c>
      <c r="BK16" s="15">
        <v>2.194</v>
      </c>
      <c r="BM16" s="17">
        <f t="shared" si="24"/>
        <v>304.04000000000002</v>
      </c>
      <c r="BN16" s="3">
        <f t="shared" si="25"/>
        <v>2614</v>
      </c>
      <c r="BO16" s="3">
        <f t="shared" si="26"/>
        <v>2631</v>
      </c>
      <c r="BP16" s="18">
        <f t="shared" si="27"/>
        <v>5844.4214814683828</v>
      </c>
      <c r="BQ16" s="18">
        <f t="shared" si="28"/>
        <v>3933.7047796889397</v>
      </c>
    </row>
    <row r="17" spans="1:69" x14ac:dyDescent="0.25">
      <c r="A17" s="2">
        <v>305.02</v>
      </c>
      <c r="B17" s="3">
        <v>1520</v>
      </c>
      <c r="C17" s="3">
        <v>3294</v>
      </c>
      <c r="D17" s="3">
        <v>4415</v>
      </c>
      <c r="E17" s="3">
        <v>4276</v>
      </c>
      <c r="F17" s="3">
        <v>1944</v>
      </c>
      <c r="G17" s="3">
        <v>2133</v>
      </c>
      <c r="H17" s="4">
        <f t="shared" si="3"/>
        <v>2.1995884773662553</v>
      </c>
      <c r="I17" s="5">
        <f t="shared" si="4"/>
        <v>0.91139240506329111</v>
      </c>
      <c r="J17" s="3">
        <v>4989</v>
      </c>
      <c r="K17" s="3">
        <v>4869</v>
      </c>
      <c r="L17" s="3">
        <v>2278</v>
      </c>
      <c r="M17" s="3">
        <v>2444</v>
      </c>
      <c r="N17" s="4">
        <f t="shared" si="5"/>
        <v>2.1374012291483759</v>
      </c>
      <c r="O17" s="5">
        <f t="shared" si="6"/>
        <v>0.93207855973813425</v>
      </c>
      <c r="P17" s="3">
        <v>5004.5455393991315</v>
      </c>
      <c r="Q17" s="3">
        <v>4884.5455393991315</v>
      </c>
      <c r="R17" s="3">
        <v>2298.5487545295568</v>
      </c>
      <c r="S17" s="3">
        <v>2464</v>
      </c>
      <c r="T17" s="3">
        <f>_xlfn.FORECAST.LINEAR(2055, CHOOSE({1,2,3,4}, B17, F17, L17, R17), CHOOSE({1,2,3,4}, 2000, 2010, 2020, 2025))</f>
        <v>3342.0142229344274</v>
      </c>
      <c r="U17" s="3">
        <f>_xlfn.FORECAST.LINEAR(2055, CHOOSE({1,2,3,4}, C17, E17, K17, Q17), CHOOSE({1,2,3,4}, 2000, 2010, 2020, 2025))</f>
        <v>7021.7720848563185</v>
      </c>
      <c r="V17" s="3" cm="1">
        <f t="array" ref="V17">_xlfn.LET(
  _xlpm.ys, CHOOSE({1,2,3}, D17-E17, J17-K17, P17-Q17),
  _xlpm.xs, CHOOSE({1,2,3}, 2010, 2020, 2025),
  _xlpm.pos, _xlpm.ys&gt;0,
  _xlpm.n, SUM(--_xlpm.pos),
  IF(_xlpm.n&gt;=2, GROWTH(_xlfn._xlws.FILTER(_xlpm.ys,_xlpm.pos), _xlfn._xlws.FILTER(_xlpm.xs,_xlpm.pos), 2055), MAX(P17-Q17,0))
)</f>
        <v>85.758263654932307</v>
      </c>
      <c r="W17" s="3">
        <f>_xlfn.FORECAST.LINEAR(2055, CHOOSE({1,2,3}, D17-E17, J17-K17, P17-Q17), CHOOSE({1,2,3}, 2010, 2020, 2025))</f>
        <v>76.571428571428442</v>
      </c>
      <c r="X17" s="4">
        <f>FORECAST(2055, CHOOSE({1,2,3,4}, C17/B17, E17/F17, K17/L17, Q17/R17), CHOOSE({1,2,3,4}, 2000, 2010, 2020, 2025))</f>
        <v>2.0699762005476856</v>
      </c>
      <c r="Y17" s="4" cm="1">
        <f t="array" ref="Y17">GROWTH(CHOOSE({1,2,3,4}, C17/B17, E17/F17, K17/L17, Q17/R17), CHOOSE({1,2,3,4}, 2000, 2010, 2020, 2025), 2055)</f>
        <v>2.0713773054861586</v>
      </c>
      <c r="Z17" s="12"/>
      <c r="AA17" s="3">
        <f t="shared" si="7"/>
        <v>139</v>
      </c>
      <c r="AB17" s="3">
        <f t="shared" si="8"/>
        <v>120</v>
      </c>
      <c r="AC17" s="18">
        <f t="shared" si="9"/>
        <v>85.758263654932307</v>
      </c>
      <c r="AD17" s="18">
        <f t="shared" si="10"/>
        <v>85.758263654932307</v>
      </c>
      <c r="AE17" s="13" t="s">
        <v>55</v>
      </c>
      <c r="AG17" s="3">
        <f t="shared" si="11"/>
        <v>3294</v>
      </c>
      <c r="AH17" s="3">
        <f t="shared" si="12"/>
        <v>4276</v>
      </c>
      <c r="AI17" s="3">
        <f t="shared" si="13"/>
        <v>4869</v>
      </c>
      <c r="AJ17" s="18">
        <f t="shared" si="0"/>
        <v>7521.1799039999987</v>
      </c>
      <c r="AK17" s="18">
        <f t="shared" si="1"/>
        <v>6917.8899033661319</v>
      </c>
      <c r="AM17" s="3">
        <f t="shared" si="14"/>
        <v>1520</v>
      </c>
      <c r="AN17" s="3">
        <f t="shared" si="15"/>
        <v>1944</v>
      </c>
      <c r="AO17" s="3">
        <f t="shared" si="16"/>
        <v>2278</v>
      </c>
      <c r="AP17" s="3">
        <f t="shared" si="29"/>
        <v>3264.4009999999998</v>
      </c>
      <c r="AQ17" s="3">
        <f t="shared" si="18"/>
        <v>3342.0142229344274</v>
      </c>
      <c r="AR17" s="10"/>
      <c r="AS17" s="4">
        <f t="shared" si="19"/>
        <v>2.1671052631578949</v>
      </c>
      <c r="AT17" s="4">
        <f t="shared" si="20"/>
        <v>2.1995884773662553</v>
      </c>
      <c r="AU17" s="4">
        <f t="shared" si="2"/>
        <v>2.1374012291483759</v>
      </c>
      <c r="AV17" s="4">
        <f t="shared" si="21"/>
        <v>2.1250563120636743</v>
      </c>
      <c r="AW17" s="4">
        <f t="shared" si="22"/>
        <v>2.3039999999999998</v>
      </c>
      <c r="AX17" s="4">
        <f t="shared" si="23"/>
        <v>2.0699762005476856</v>
      </c>
      <c r="AY17" t="s">
        <v>42</v>
      </c>
      <c r="BD17" s="3">
        <v>2943.9850000000001</v>
      </c>
      <c r="BE17" s="3">
        <v>3264.4009999999998</v>
      </c>
      <c r="BF17" s="3">
        <v>3545.9349999999999</v>
      </c>
      <c r="BG17" s="3">
        <v>3115.915</v>
      </c>
      <c r="BH17" s="3">
        <v>3417.875</v>
      </c>
      <c r="BI17" s="15">
        <v>2.1949999999999998</v>
      </c>
      <c r="BJ17" s="15">
        <v>2.3039999999999998</v>
      </c>
      <c r="BK17" s="15">
        <v>2.415</v>
      </c>
      <c r="BM17" s="17">
        <f t="shared" si="24"/>
        <v>305.02</v>
      </c>
      <c r="BN17" s="3">
        <f t="shared" si="25"/>
        <v>4415</v>
      </c>
      <c r="BO17" s="3">
        <f t="shared" si="26"/>
        <v>4989</v>
      </c>
      <c r="BP17" s="18">
        <f t="shared" si="27"/>
        <v>7606.938167654931</v>
      </c>
      <c r="BQ17" s="18">
        <f t="shared" si="28"/>
        <v>7003.6481670210642</v>
      </c>
    </row>
    <row r="18" spans="1:69" x14ac:dyDescent="0.25">
      <c r="A18" s="2">
        <v>305.02999999999997</v>
      </c>
      <c r="B18" s="3">
        <v>1091</v>
      </c>
      <c r="C18" s="3">
        <v>2899</v>
      </c>
      <c r="D18" s="3">
        <v>4830</v>
      </c>
      <c r="E18" s="3">
        <v>4830</v>
      </c>
      <c r="F18" s="3">
        <v>2065</v>
      </c>
      <c r="G18" s="3">
        <v>2150</v>
      </c>
      <c r="H18" s="4">
        <f t="shared" si="3"/>
        <v>2.3389830508474576</v>
      </c>
      <c r="I18" s="5">
        <f t="shared" si="4"/>
        <v>0.96046511627906972</v>
      </c>
      <c r="J18" s="3">
        <v>4825</v>
      </c>
      <c r="K18" s="3">
        <v>4825</v>
      </c>
      <c r="L18" s="3">
        <v>2123</v>
      </c>
      <c r="M18" s="3">
        <v>2261</v>
      </c>
      <c r="N18" s="4">
        <f t="shared" si="5"/>
        <v>2.2727272727272729</v>
      </c>
      <c r="O18" s="5">
        <f t="shared" si="6"/>
        <v>0.93896505970809374</v>
      </c>
      <c r="P18" s="3">
        <v>5021.9546538315362</v>
      </c>
      <c r="Q18" s="3">
        <v>5021.9546538315362</v>
      </c>
      <c r="R18" s="3">
        <v>2222.4964463823271</v>
      </c>
      <c r="S18" s="3">
        <v>2365</v>
      </c>
      <c r="T18" s="3">
        <f>_xlfn.FORECAST.LINEAR(2055, CHOOSE({1,2,3,4}, B18, F18, L18, R18), CHOOSE({1,2,3,4}, 2000, 2010, 2020, 2025))</f>
        <v>3612.2743004750373</v>
      </c>
      <c r="U18" s="3">
        <f>_xlfn.FORECAST.LINEAR(2055, CHOOSE({1,2,3,4}, C18, E18, K18, Q18), CHOOSE({1,2,3,4}, 2000, 2010, 2020, 2025))</f>
        <v>7602.2027828984137</v>
      </c>
      <c r="V18" s="3" cm="1">
        <f t="array" ref="V18">_xlfn.LET(
  _xlpm.ys, CHOOSE({1,2,3}, D18-E18, J18-K18, P18-Q18),
  _xlpm.xs, CHOOSE({1,2,3}, 2010, 2020, 2025),
  _xlpm.pos, _xlpm.ys&gt;0,
  _xlpm.n, SUM(--_xlpm.pos),
  IF(_xlpm.n&gt;=2, GROWTH(_xlfn._xlws.FILTER(_xlpm.ys,_xlpm.pos), _xlfn._xlws.FILTER(_xlpm.xs,_xlpm.pos), 2055), MAX(P18-Q18,0))
)</f>
        <v>0</v>
      </c>
      <c r="W18" s="3">
        <f>_xlfn.FORECAST.LINEAR(2055, CHOOSE({1,2,3}, D18-E18, J18-K18, P18-Q18), CHOOSE({1,2,3}, 2010, 2020, 2025))</f>
        <v>0</v>
      </c>
      <c r="X18" s="4">
        <f>FORECAST(2055, CHOOSE({1,2,3,4}, C18/B18, E18/F18, K18/L18, Q18/R18), CHOOSE({1,2,3,4}, 2000, 2010, 2020, 2025))</f>
        <v>1.746449600339556</v>
      </c>
      <c r="Y18" s="4" cm="1">
        <f t="array" ref="Y18">GROWTH(CHOOSE({1,2,3,4}, C18/B18, E18/F18, K18/L18, Q18/R18), CHOOSE({1,2,3,4}, 2000, 2010, 2020, 2025), 2055)</f>
        <v>1.8331740525025242</v>
      </c>
      <c r="Z18" s="12"/>
      <c r="AA18" s="3">
        <f t="shared" si="7"/>
        <v>0</v>
      </c>
      <c r="AB18" s="3">
        <f t="shared" si="8"/>
        <v>0</v>
      </c>
      <c r="AC18" s="18">
        <f t="shared" si="9"/>
        <v>0</v>
      </c>
      <c r="AD18" s="18">
        <f t="shared" si="10"/>
        <v>0</v>
      </c>
      <c r="AE18" s="13" t="s">
        <v>55</v>
      </c>
      <c r="AG18" s="3">
        <f t="shared" si="11"/>
        <v>2899</v>
      </c>
      <c r="AH18" s="3">
        <f t="shared" si="12"/>
        <v>4830</v>
      </c>
      <c r="AI18" s="3">
        <f t="shared" si="13"/>
        <v>4825</v>
      </c>
      <c r="AJ18" s="18">
        <f t="shared" si="0"/>
        <v>5105.0624889999999</v>
      </c>
      <c r="AK18" s="18">
        <f t="shared" si="1"/>
        <v>6308.6550083814782</v>
      </c>
      <c r="AM18" s="3">
        <f t="shared" si="14"/>
        <v>1091</v>
      </c>
      <c r="AN18" s="3">
        <f t="shared" si="15"/>
        <v>2065</v>
      </c>
      <c r="AO18" s="3">
        <f t="shared" si="16"/>
        <v>2123</v>
      </c>
      <c r="AP18" s="3">
        <f t="shared" si="29"/>
        <v>2384.4290000000001</v>
      </c>
      <c r="AQ18" s="3">
        <f t="shared" si="18"/>
        <v>3612.2743004750373</v>
      </c>
      <c r="AR18" s="10"/>
      <c r="AS18" s="4">
        <f t="shared" si="19"/>
        <v>2.6571952337305222</v>
      </c>
      <c r="AT18" s="4">
        <f t="shared" si="20"/>
        <v>2.3389830508474576</v>
      </c>
      <c r="AU18" s="4">
        <f t="shared" si="2"/>
        <v>2.2727272727272729</v>
      </c>
      <c r="AV18" s="4">
        <f t="shared" si="21"/>
        <v>2.2596007575202348</v>
      </c>
      <c r="AW18" s="4">
        <f t="shared" si="22"/>
        <v>2.141</v>
      </c>
      <c r="AX18" s="4">
        <f t="shared" si="23"/>
        <v>1.746449600339556</v>
      </c>
      <c r="AY18" t="s">
        <v>42</v>
      </c>
      <c r="BD18" s="3">
        <v>2289.7930000000001</v>
      </c>
      <c r="BE18" s="3">
        <v>2384.4290000000001</v>
      </c>
      <c r="BF18" s="3">
        <v>2493.866</v>
      </c>
      <c r="BG18" s="3">
        <v>2360.4409999999998</v>
      </c>
      <c r="BH18" s="3">
        <v>2367.107</v>
      </c>
      <c r="BI18" s="15">
        <v>2.04</v>
      </c>
      <c r="BJ18" s="15">
        <v>2.141</v>
      </c>
      <c r="BK18" s="15">
        <v>2.2440000000000002</v>
      </c>
      <c r="BM18" s="17">
        <f t="shared" si="24"/>
        <v>305.02999999999997</v>
      </c>
      <c r="BN18" s="3">
        <f t="shared" si="25"/>
        <v>4830</v>
      </c>
      <c r="BO18" s="3">
        <f t="shared" si="26"/>
        <v>4825</v>
      </c>
      <c r="BP18" s="18">
        <f t="shared" si="27"/>
        <v>5105.0624889999999</v>
      </c>
      <c r="BQ18" s="18">
        <f t="shared" si="28"/>
        <v>6308.6550083814782</v>
      </c>
    </row>
    <row r="19" spans="1:69" x14ac:dyDescent="0.25">
      <c r="A19" s="2">
        <v>305.04000000000002</v>
      </c>
      <c r="B19" s="3">
        <v>691</v>
      </c>
      <c r="C19" s="3">
        <v>1725</v>
      </c>
      <c r="D19" s="3">
        <v>6020</v>
      </c>
      <c r="E19" s="3">
        <v>6020</v>
      </c>
      <c r="F19" s="3">
        <v>2213</v>
      </c>
      <c r="G19" s="3">
        <v>2322</v>
      </c>
      <c r="H19" s="4">
        <f t="shared" si="3"/>
        <v>2.7202892001807499</v>
      </c>
      <c r="I19" s="5">
        <f t="shared" si="4"/>
        <v>0.95305770887166241</v>
      </c>
      <c r="J19" s="3">
        <v>7257</v>
      </c>
      <c r="K19" s="3">
        <v>7257</v>
      </c>
      <c r="L19" s="3">
        <v>2702</v>
      </c>
      <c r="M19" s="3">
        <v>2800</v>
      </c>
      <c r="N19" s="4">
        <f t="shared" si="5"/>
        <v>2.6857883049592894</v>
      </c>
      <c r="O19" s="5">
        <f t="shared" si="6"/>
        <v>0.96499999999999997</v>
      </c>
      <c r="P19" s="3">
        <v>7409.3413659009266</v>
      </c>
      <c r="Q19" s="3">
        <v>7409.3413659009266</v>
      </c>
      <c r="R19" s="3">
        <v>2774.7473013111626</v>
      </c>
      <c r="S19" s="3">
        <v>2873</v>
      </c>
      <c r="T19" s="3">
        <f>_xlfn.FORECAST.LINEAR(2055, CHOOSE({1,2,3,4}, B19, F19, L19, R19), CHOOSE({1,2,3,4}, 2000, 2010, 2020, 2025))</f>
        <v>5485.059488418512</v>
      </c>
      <c r="U19" s="3">
        <f>_xlfn.FORECAST.LINEAR(2055, CHOOSE({1,2,3,4}, C19, E19, K19, Q19), CHOOSE({1,2,3,4}, 2000, 2010, 2020, 2025))</f>
        <v>14822.430196019995</v>
      </c>
      <c r="V19" s="3" cm="1">
        <f t="array" ref="V19">_xlfn.LET(
  _xlpm.ys, CHOOSE({1,2,3}, D19-E19, J19-K19, P19-Q19),
  _xlpm.xs, CHOOSE({1,2,3}, 2010, 2020, 2025),
  _xlpm.pos, _xlpm.ys&gt;0,
  _xlpm.n, SUM(--_xlpm.pos),
  IF(_xlpm.n&gt;=2, GROWTH(_xlfn._xlws.FILTER(_xlpm.ys,_xlpm.pos), _xlfn._xlws.FILTER(_xlpm.xs,_xlpm.pos), 2055), MAX(P19-Q19,0))
)</f>
        <v>0</v>
      </c>
      <c r="W19" s="3">
        <f>_xlfn.FORECAST.LINEAR(2055, CHOOSE({1,2,3}, D19-E19, J19-K19, P19-Q19), CHOOSE({1,2,3}, 2010, 2020, 2025))</f>
        <v>0</v>
      </c>
      <c r="X19" s="4">
        <f>FORECAST(2055, CHOOSE({1,2,3,4}, C19/B19, E19/F19, K19/L19, Q19/R19), CHOOSE({1,2,3,4}, 2000, 2010, 2020, 2025))</f>
        <v>2.9005218412065332</v>
      </c>
      <c r="Y19" s="4" cm="1">
        <f t="array" ref="Y19">GROWTH(CHOOSE({1,2,3,4}, C19/B19, E19/F19, K19/L19, Q19/R19), CHOOSE({1,2,3,4}, 2000, 2010, 2020, 2025), 2055)</f>
        <v>2.9191043611748269</v>
      </c>
      <c r="Z19" s="12"/>
      <c r="AA19" s="3">
        <f t="shared" si="7"/>
        <v>0</v>
      </c>
      <c r="AB19" s="3">
        <f t="shared" si="8"/>
        <v>0</v>
      </c>
      <c r="AC19" s="18">
        <f t="shared" si="9"/>
        <v>0</v>
      </c>
      <c r="AD19" s="18">
        <f t="shared" si="10"/>
        <v>0</v>
      </c>
      <c r="AE19" s="13" t="s">
        <v>55</v>
      </c>
      <c r="AG19" s="3">
        <f t="shared" si="11"/>
        <v>1725</v>
      </c>
      <c r="AH19" s="3">
        <f t="shared" si="12"/>
        <v>6020</v>
      </c>
      <c r="AI19" s="3">
        <f t="shared" si="13"/>
        <v>7257</v>
      </c>
      <c r="AJ19" s="18">
        <f t="shared" si="0"/>
        <v>8572.6440800000018</v>
      </c>
      <c r="AK19" s="18">
        <f t="shared" si="1"/>
        <v>15909.534846475028</v>
      </c>
      <c r="AM19" s="3">
        <f t="shared" si="14"/>
        <v>691</v>
      </c>
      <c r="AN19" s="3">
        <f t="shared" si="15"/>
        <v>2213</v>
      </c>
      <c r="AO19" s="3">
        <f t="shared" si="16"/>
        <v>2702</v>
      </c>
      <c r="AP19" s="3">
        <f t="shared" si="29"/>
        <v>3283.28</v>
      </c>
      <c r="AQ19" s="3">
        <f t="shared" si="18"/>
        <v>5485.059488418512</v>
      </c>
      <c r="AR19" s="10"/>
      <c r="AS19" s="4">
        <f t="shared" si="19"/>
        <v>2.4963820549927642</v>
      </c>
      <c r="AT19" s="4">
        <f t="shared" si="20"/>
        <v>2.7202892001807499</v>
      </c>
      <c r="AU19" s="4">
        <f t="shared" si="2"/>
        <v>2.6857883049592894</v>
      </c>
      <c r="AV19" s="4">
        <f t="shared" si="21"/>
        <v>2.6702760869069988</v>
      </c>
      <c r="AW19" s="4">
        <f t="shared" si="22"/>
        <v>2.6110000000000002</v>
      </c>
      <c r="AX19" s="4">
        <f t="shared" si="23"/>
        <v>2.9005218412065332</v>
      </c>
      <c r="AY19" t="s">
        <v>42</v>
      </c>
      <c r="BD19" s="3">
        <v>3145.2370000000001</v>
      </c>
      <c r="BE19" s="3">
        <v>3283.28</v>
      </c>
      <c r="BF19" s="3">
        <v>3419.2339999999999</v>
      </c>
      <c r="BG19" s="3">
        <v>3192.326</v>
      </c>
      <c r="BH19" s="3">
        <v>3209.2649999999999</v>
      </c>
      <c r="BI19" s="15">
        <v>2.488</v>
      </c>
      <c r="BJ19" s="15">
        <v>2.6110000000000002</v>
      </c>
      <c r="BK19" s="15">
        <v>2.7370000000000001</v>
      </c>
      <c r="BM19" s="17">
        <f t="shared" si="24"/>
        <v>305.04000000000002</v>
      </c>
      <c r="BN19" s="3">
        <f t="shared" si="25"/>
        <v>6020</v>
      </c>
      <c r="BO19" s="3">
        <f t="shared" si="26"/>
        <v>7257</v>
      </c>
      <c r="BP19" s="18">
        <f t="shared" si="27"/>
        <v>8572.6440800000018</v>
      </c>
      <c r="BQ19" s="18">
        <f t="shared" si="28"/>
        <v>15909.534846475028</v>
      </c>
    </row>
    <row r="20" spans="1:69" x14ac:dyDescent="0.25">
      <c r="A20" s="2">
        <v>306</v>
      </c>
      <c r="B20" s="3">
        <v>1893</v>
      </c>
      <c r="C20" s="3">
        <v>4860</v>
      </c>
      <c r="D20" s="3">
        <v>5332</v>
      </c>
      <c r="E20" s="3">
        <v>5244</v>
      </c>
      <c r="F20" s="3">
        <v>2063</v>
      </c>
      <c r="G20" s="3">
        <v>2134</v>
      </c>
      <c r="H20" s="4">
        <f t="shared" si="3"/>
        <v>2.5419292292777507</v>
      </c>
      <c r="I20" s="5">
        <f t="shared" si="4"/>
        <v>0.96672914714151825</v>
      </c>
      <c r="J20" s="3">
        <v>5336</v>
      </c>
      <c r="K20" s="3">
        <v>5229</v>
      </c>
      <c r="L20" s="3">
        <v>2054</v>
      </c>
      <c r="M20" s="3">
        <v>2198</v>
      </c>
      <c r="N20" s="4">
        <f t="shared" si="5"/>
        <v>2.5457643622200585</v>
      </c>
      <c r="O20" s="5">
        <f t="shared" si="6"/>
        <v>0.93448589626933576</v>
      </c>
      <c r="P20" s="3">
        <v>5381.1323849169312</v>
      </c>
      <c r="Q20" s="3">
        <v>5274.1323849169312</v>
      </c>
      <c r="R20" s="3">
        <v>2083.7635456994562</v>
      </c>
      <c r="S20" s="3">
        <v>2228</v>
      </c>
      <c r="T20" s="3">
        <f>_xlfn.FORECAST.LINEAR(2055, CHOOSE({1,2,3,4}, B20, F20, L20, R20), CHOOSE({1,2,3,4}, 2000, 2010, 2020, 2025))</f>
        <v>2304.761958766976</v>
      </c>
      <c r="U20" s="3">
        <f>_xlfn.FORECAST.LINEAR(2055, CHOOSE({1,2,3,4}, C20, E20, K20, Q20), CHOOSE({1,2,3,4}, 2000, 2010, 2020, 2025))</f>
        <v>5769.8607162306253</v>
      </c>
      <c r="V20" s="3" cm="1">
        <f t="array" ref="V20">_xlfn.LET(
  _xlpm.ys, CHOOSE({1,2,3}, D20-E20, J20-K20, P20-Q20),
  _xlpm.xs, CHOOSE({1,2,3}, 2010, 2020, 2025),
  _xlpm.pos, _xlpm.ys&gt;0,
  _xlpm.n, SUM(--_xlpm.pos),
  IF(_xlpm.n&gt;=2, GROWTH(_xlfn._xlws.FILTER(_xlpm.ys,_xlpm.pos), _xlfn._xlws.FILTER(_xlpm.xs,_xlpm.pos), 2055), MAX(P20-Q20,0))
)</f>
        <v>167.27977955210579</v>
      </c>
      <c r="W20" s="3">
        <f>_xlfn.FORECAST.LINEAR(2055, CHOOSE({1,2,3}, D20-E20, J20-K20, P20-Q20), CHOOSE({1,2,3}, 2010, 2020, 2025))</f>
        <v>150.42857142857156</v>
      </c>
      <c r="X20" s="4">
        <f>FORECAST(2055, CHOOSE({1,2,3,4}, C20/B20, E20/F20, K20/L20, Q20/R20), CHOOSE({1,2,3,4}, 2000, 2010, 2020, 2025))</f>
        <v>2.4964249319118146</v>
      </c>
      <c r="Y20" s="4" cm="1">
        <f t="array" ref="Y20">GROWTH(CHOOSE({1,2,3,4}, C20/B20, E20/F20, K20/L20, Q20/R20), CHOOSE({1,2,3,4}, 2000, 2010, 2020, 2025), 2055)</f>
        <v>2.4969524024718019</v>
      </c>
      <c r="Z20" s="12"/>
      <c r="AA20" s="3">
        <f t="shared" si="7"/>
        <v>88</v>
      </c>
      <c r="AB20" s="3">
        <f t="shared" si="8"/>
        <v>107</v>
      </c>
      <c r="AC20" s="18">
        <f t="shared" si="9"/>
        <v>167.27977955210579</v>
      </c>
      <c r="AD20" s="18">
        <f t="shared" si="10"/>
        <v>167.27977955210579</v>
      </c>
      <c r="AE20" s="13" t="s">
        <v>55</v>
      </c>
      <c r="AG20" s="3">
        <f t="shared" si="11"/>
        <v>4860</v>
      </c>
      <c r="AH20" s="3">
        <f t="shared" si="12"/>
        <v>5244</v>
      </c>
      <c r="AI20" s="3">
        <f t="shared" si="13"/>
        <v>5229</v>
      </c>
      <c r="AJ20" s="18">
        <f t="shared" si="0"/>
        <v>6025.3355039999997</v>
      </c>
      <c r="AK20" s="18">
        <f t="shared" si="1"/>
        <v>5753.6652159877885</v>
      </c>
      <c r="AM20" s="3">
        <f t="shared" si="14"/>
        <v>1893</v>
      </c>
      <c r="AN20" s="3">
        <f t="shared" si="15"/>
        <v>2063</v>
      </c>
      <c r="AO20" s="3">
        <f t="shared" si="16"/>
        <v>2054</v>
      </c>
      <c r="AP20" s="3">
        <f t="shared" si="29"/>
        <v>2359.1759999999999</v>
      </c>
      <c r="AQ20" s="3">
        <f t="shared" si="18"/>
        <v>2304.761958766976</v>
      </c>
      <c r="AR20" s="10"/>
      <c r="AS20" s="4">
        <f t="shared" si="19"/>
        <v>2.5673534072900157</v>
      </c>
      <c r="AT20" s="4">
        <f t="shared" si="20"/>
        <v>2.5419292292777507</v>
      </c>
      <c r="AU20" s="4">
        <f t="shared" si="2"/>
        <v>2.5457643622200585</v>
      </c>
      <c r="AV20" s="4">
        <f t="shared" si="21"/>
        <v>2.531060875789803</v>
      </c>
      <c r="AW20" s="4">
        <f t="shared" si="22"/>
        <v>2.5539999999999998</v>
      </c>
      <c r="AX20" s="4">
        <f t="shared" si="23"/>
        <v>2.4964249319118146</v>
      </c>
      <c r="AY20" t="s">
        <v>42</v>
      </c>
      <c r="BD20" s="3">
        <v>2265.7460000000001</v>
      </c>
      <c r="BE20" s="3">
        <v>2359.1759999999999</v>
      </c>
      <c r="BF20" s="3">
        <v>2445.587</v>
      </c>
      <c r="BG20" s="3">
        <v>2339.4679999999998</v>
      </c>
      <c r="BH20" s="3">
        <v>2353.8359999999998</v>
      </c>
      <c r="BI20" s="15">
        <v>2.4329999999999998</v>
      </c>
      <c r="BJ20" s="15">
        <v>2.5539999999999998</v>
      </c>
      <c r="BK20" s="15">
        <v>2.677</v>
      </c>
      <c r="BM20" s="17">
        <f t="shared" si="24"/>
        <v>306</v>
      </c>
      <c r="BN20" s="3">
        <f t="shared" si="25"/>
        <v>5332</v>
      </c>
      <c r="BO20" s="3">
        <f t="shared" si="26"/>
        <v>5336</v>
      </c>
      <c r="BP20" s="18">
        <f t="shared" si="27"/>
        <v>6192.6152835521052</v>
      </c>
      <c r="BQ20" s="18">
        <f t="shared" si="28"/>
        <v>5920.9449955398941</v>
      </c>
    </row>
    <row r="21" spans="1:69" x14ac:dyDescent="0.25">
      <c r="A21" s="2">
        <v>307.01</v>
      </c>
      <c r="B21" s="3">
        <v>1466</v>
      </c>
      <c r="C21" s="3">
        <v>3143</v>
      </c>
      <c r="D21" s="3">
        <v>3791</v>
      </c>
      <c r="E21" s="3">
        <v>2752</v>
      </c>
      <c r="F21" s="3">
        <v>1267</v>
      </c>
      <c r="G21" s="3">
        <v>1492</v>
      </c>
      <c r="H21" s="4">
        <f t="shared" si="3"/>
        <v>2.1720599842146804</v>
      </c>
      <c r="I21" s="5">
        <f t="shared" si="4"/>
        <v>0.84919571045576403</v>
      </c>
      <c r="J21" s="3">
        <v>3541</v>
      </c>
      <c r="K21" s="3">
        <v>2656</v>
      </c>
      <c r="L21" s="3">
        <v>1324</v>
      </c>
      <c r="M21" s="3">
        <v>1499</v>
      </c>
      <c r="N21" s="4">
        <f t="shared" si="5"/>
        <v>2.0060422960725077</v>
      </c>
      <c r="O21" s="5">
        <f t="shared" si="6"/>
        <v>0.88325550366911276</v>
      </c>
      <c r="P21" s="3">
        <v>3547.2465421626398</v>
      </c>
      <c r="Q21" s="3">
        <v>2662.2465421626398</v>
      </c>
      <c r="R21" s="3">
        <v>1334.8233584481909</v>
      </c>
      <c r="S21" s="3">
        <v>1510</v>
      </c>
      <c r="T21" s="3">
        <f>_xlfn.FORECAST.LINEAR(2055, CHOOSE({1,2,3,4}, B21, F21, L21, R21), CHOOSE({1,2,3,4}, 2000, 2010, 2020, 2025))</f>
        <v>1167.0725237608312</v>
      </c>
      <c r="U21" s="3">
        <f>_xlfn.FORECAST.LINEAR(2055, CHOOSE({1,2,3,4}, C21, E21, K21, Q21), CHOOSE({1,2,3,4}, 2000, 2010, 2020, 2025))</f>
        <v>2021.8295297029617</v>
      </c>
      <c r="V21" s="3" cm="1">
        <f t="array" ref="V21">_xlfn.LET(
  _xlpm.ys, CHOOSE({1,2,3}, D21-E21, J21-K21, P21-Q21),
  _xlpm.xs, CHOOSE({1,2,3}, 2010, 2020, 2025),
  _xlpm.pos, _xlpm.ys&gt;0,
  _xlpm.n, SUM(--_xlpm.pos),
  IF(_xlpm.n&gt;=2, GROWTH(_xlfn._xlws.FILTER(_xlpm.ys,_xlpm.pos), _xlfn._xlws.FILTER(_xlpm.xs,_xlpm.pos), 2055), MAX(P21-Q21,0))
)</f>
        <v>613.32737912663993</v>
      </c>
      <c r="W21" s="3">
        <f>_xlfn.FORECAST.LINEAR(2055, CHOOSE({1,2,3}, D21-E21, J21-K21, P21-Q21), CHOOSE({1,2,3}, 2010, 2020, 2025))</f>
        <v>532.99999999999636</v>
      </c>
      <c r="X21" s="4">
        <f>FORECAST(2055, CHOOSE({1,2,3,4}, C21/B21, E21/F21, K21/L21, Q21/R21), CHOOSE({1,2,3,4}, 2000, 2010, 2020, 2025))</f>
        <v>1.782809322225674</v>
      </c>
      <c r="Y21" s="4" cm="1">
        <f t="array" ref="Y21">GROWTH(CHOOSE({1,2,3,4}, C21/B21, E21/F21, K21/L21, Q21/R21), CHOOSE({1,2,3,4}, 2000, 2010, 2020, 2025), 2055)</f>
        <v>1.8009581470572971</v>
      </c>
      <c r="Z21" s="12"/>
      <c r="AA21" s="3">
        <f t="shared" si="7"/>
        <v>1039</v>
      </c>
      <c r="AB21" s="3">
        <f t="shared" si="8"/>
        <v>885</v>
      </c>
      <c r="AC21" s="18">
        <f t="shared" si="9"/>
        <v>613.32737912663993</v>
      </c>
      <c r="AD21" s="18">
        <f t="shared" si="10"/>
        <v>613.32737912663993</v>
      </c>
      <c r="AE21" s="13" t="s">
        <v>55</v>
      </c>
      <c r="AG21" s="3">
        <f t="shared" si="11"/>
        <v>3143</v>
      </c>
      <c r="AH21" s="3">
        <f t="shared" si="12"/>
        <v>2752</v>
      </c>
      <c r="AI21" s="3">
        <f t="shared" si="13"/>
        <v>2656</v>
      </c>
      <c r="AJ21" s="18">
        <f t="shared" si="0"/>
        <v>4183.3267885059713</v>
      </c>
      <c r="AK21" s="18">
        <f t="shared" si="1"/>
        <v>2567.2627650888544</v>
      </c>
      <c r="AM21" s="3">
        <f t="shared" si="14"/>
        <v>1466</v>
      </c>
      <c r="AN21" s="3">
        <f t="shared" si="15"/>
        <v>1267</v>
      </c>
      <c r="AO21" s="3">
        <f t="shared" si="16"/>
        <v>1324</v>
      </c>
      <c r="AP21" s="3">
        <f t="shared" si="29"/>
        <v>1901.732</v>
      </c>
      <c r="AQ21" s="3">
        <f t="shared" si="18"/>
        <v>1167.0725237608312</v>
      </c>
      <c r="AR21" s="10"/>
      <c r="AS21" s="4">
        <f t="shared" si="19"/>
        <v>2.1439290586630286</v>
      </c>
      <c r="AT21" s="4">
        <f t="shared" si="20"/>
        <v>2.1720599842146804</v>
      </c>
      <c r="AU21" s="4">
        <f t="shared" si="2"/>
        <v>2.0060422960725077</v>
      </c>
      <c r="AV21" s="4">
        <f t="shared" si="21"/>
        <v>1.9944560644021505</v>
      </c>
      <c r="AW21" s="35">
        <f>$AX$21</f>
        <v>2.1997456994497497</v>
      </c>
      <c r="AX21" s="35">
        <f>BA21 * (2055 * 2055) + BB21 * 2055 + 1000</f>
        <v>2.1997456994497497</v>
      </c>
      <c r="AY21" t="s">
        <v>22</v>
      </c>
      <c r="BA21" cm="1">
        <f t="array" ref="BA21:BC21">LINEST(_xlfn.HSTACK(AS21, AT21, AU21, AV21) - 1000, _xlfn.HSTACK(2000, 2010, 2020, 2025)^{1;2}, FALSE)</f>
        <v>2.4283772678499645E-4</v>
      </c>
      <c r="BB21">
        <v>-0.98457909754586848</v>
      </c>
      <c r="BC21">
        <v>0</v>
      </c>
      <c r="BD21" s="3">
        <v>1726.4580000000001</v>
      </c>
      <c r="BE21" s="3">
        <v>1901.732</v>
      </c>
      <c r="BF21" s="3">
        <v>1999.19</v>
      </c>
      <c r="BG21" s="3">
        <v>1842.7840000000001</v>
      </c>
      <c r="BH21" s="3">
        <v>1960.0029999999999</v>
      </c>
      <c r="BI21" s="15">
        <v>1.8660000000000001</v>
      </c>
      <c r="BJ21" s="15">
        <v>1.9590000000000001</v>
      </c>
      <c r="BK21" s="15">
        <v>2.0529999999999999</v>
      </c>
      <c r="BM21" s="17">
        <f t="shared" si="24"/>
        <v>307.01</v>
      </c>
      <c r="BN21" s="3">
        <f t="shared" si="25"/>
        <v>3791</v>
      </c>
      <c r="BO21" s="3">
        <f t="shared" si="26"/>
        <v>3541</v>
      </c>
      <c r="BP21" s="18">
        <f t="shared" si="27"/>
        <v>4796.6541676326115</v>
      </c>
      <c r="BQ21" s="18">
        <f t="shared" si="28"/>
        <v>3180.5901442154945</v>
      </c>
    </row>
    <row r="22" spans="1:69" x14ac:dyDescent="0.25">
      <c r="A22" s="2">
        <v>307.02</v>
      </c>
      <c r="B22" s="3">
        <v>1417</v>
      </c>
      <c r="C22" s="3">
        <v>3067</v>
      </c>
      <c r="D22" s="3">
        <v>4056</v>
      </c>
      <c r="E22" s="3">
        <v>3741</v>
      </c>
      <c r="F22" s="3">
        <v>1649</v>
      </c>
      <c r="G22" s="3">
        <v>1810</v>
      </c>
      <c r="H22" s="4">
        <f t="shared" si="3"/>
        <v>2.2686476652516676</v>
      </c>
      <c r="I22" s="5">
        <f t="shared" si="4"/>
        <v>0.91104972375690607</v>
      </c>
      <c r="J22" s="3">
        <v>3660</v>
      </c>
      <c r="K22" s="3">
        <v>3542</v>
      </c>
      <c r="L22" s="3">
        <v>1544</v>
      </c>
      <c r="M22" s="3">
        <v>1815</v>
      </c>
      <c r="N22" s="4">
        <f t="shared" si="5"/>
        <v>2.2940414507772022</v>
      </c>
      <c r="O22" s="5">
        <f t="shared" si="6"/>
        <v>0.85068870523415974</v>
      </c>
      <c r="P22" s="3">
        <v>3689.0714792991994</v>
      </c>
      <c r="Q22" s="3">
        <v>3571.0714792991994</v>
      </c>
      <c r="R22" s="3">
        <v>1565.7156559509531</v>
      </c>
      <c r="S22" s="3">
        <v>1839</v>
      </c>
      <c r="T22" s="3">
        <f>_xlfn.FORECAST.LINEAR(2055, CHOOSE({1,2,3,4}, B22, F22, L22, R22), CHOOSE({1,2,3,4}, 2000, 2010, 2020, 2025))</f>
        <v>1722.5541250785554</v>
      </c>
      <c r="U22" s="3">
        <f>_xlfn.FORECAST.LINEAR(2055, CHOOSE({1,2,3,4}, C22, E22, K22, Q22), CHOOSE({1,2,3,4}, 2000, 2010, 2020, 2025))</f>
        <v>4163.9891806377709</v>
      </c>
      <c r="V22" s="3" cm="1">
        <f t="array" ref="V22">_xlfn.LET(
  _xlpm.ys, CHOOSE({1,2,3}, D22-E22, J22-K22, P22-Q22),
  _xlpm.xs, CHOOSE({1,2,3}, 2010, 2020, 2025),
  _xlpm.pos, _xlpm.ys&gt;0,
  _xlpm.n, SUM(--_xlpm.pos),
  IF(_xlpm.n&gt;=2, GROWTH(_xlfn._xlws.FILTER(_xlpm.ys,_xlpm.pos), _xlfn._xlws.FILTER(_xlpm.xs,_xlpm.pos), 2055), MAX(P22-Q22,0))
)</f>
        <v>12.508009049239273</v>
      </c>
      <c r="W22" s="3">
        <f>_xlfn.FORECAST.LINEAR(2055, CHOOSE({1,2,3}, D22-E22, J22-K22, P22-Q22), CHOOSE({1,2,3}, 2010, 2020, 2025))</f>
        <v>-332.28571428571377</v>
      </c>
      <c r="X22" s="4">
        <f>FORECAST(2055, CHOOSE({1,2,3,4}, C22/B22, E22/F22, K22/L22, Q22/R22), CHOOSE({1,2,3,4}, 2000, 2010, 2020, 2025))</f>
        <v>2.4453134467925377</v>
      </c>
      <c r="Y22" s="4" cm="1">
        <f t="array" ref="Y22">GROWTH(CHOOSE({1,2,3,4}, C22/B22, E22/F22, K22/L22, Q22/R22), CHOOSE({1,2,3,4}, 2000, 2010, 2020, 2025), 2055)</f>
        <v>2.4556176939306993</v>
      </c>
      <c r="Z22" s="12"/>
      <c r="AA22" s="3">
        <f t="shared" si="7"/>
        <v>315</v>
      </c>
      <c r="AB22" s="3">
        <f t="shared" si="8"/>
        <v>118</v>
      </c>
      <c r="AC22" s="18">
        <f t="shared" si="9"/>
        <v>12.508009049239273</v>
      </c>
      <c r="AD22" s="18">
        <f t="shared" si="10"/>
        <v>12.508009049239273</v>
      </c>
      <c r="AE22" s="13" t="s">
        <v>55</v>
      </c>
      <c r="AG22" s="3">
        <f t="shared" si="11"/>
        <v>3067</v>
      </c>
      <c r="AH22" s="3">
        <f t="shared" si="12"/>
        <v>3741</v>
      </c>
      <c r="AI22" s="3">
        <f t="shared" si="13"/>
        <v>3542</v>
      </c>
      <c r="AJ22" s="18">
        <f t="shared" si="0"/>
        <v>4637.7849190000006</v>
      </c>
      <c r="AK22" s="18">
        <f t="shared" si="1"/>
        <v>4212.1847648825469</v>
      </c>
      <c r="AM22" s="3">
        <f t="shared" si="14"/>
        <v>1417</v>
      </c>
      <c r="AN22" s="3">
        <f t="shared" si="15"/>
        <v>1649</v>
      </c>
      <c r="AO22" s="3">
        <f t="shared" si="16"/>
        <v>1544</v>
      </c>
      <c r="AP22" s="3">
        <f t="shared" si="29"/>
        <v>2226.4929999999999</v>
      </c>
      <c r="AQ22" s="3">
        <f t="shared" si="18"/>
        <v>1722.5541250785554</v>
      </c>
      <c r="AR22" s="10"/>
      <c r="AS22" s="4">
        <f t="shared" si="19"/>
        <v>2.1644318983768525</v>
      </c>
      <c r="AT22" s="4">
        <f t="shared" si="20"/>
        <v>2.2686476652516676</v>
      </c>
      <c r="AU22" s="4">
        <f t="shared" si="2"/>
        <v>2.2940414507772022</v>
      </c>
      <c r="AV22" s="4">
        <f t="shared" si="21"/>
        <v>2.2807918319819529</v>
      </c>
      <c r="AW22" s="4">
        <f t="shared" si="22"/>
        <v>2.0830000000000002</v>
      </c>
      <c r="AX22" s="4">
        <f t="shared" si="23"/>
        <v>2.4453134467925377</v>
      </c>
      <c r="AY22" t="s">
        <v>42</v>
      </c>
      <c r="BD22" s="3">
        <v>2010.819</v>
      </c>
      <c r="BE22" s="3">
        <v>2226.4929999999999</v>
      </c>
      <c r="BF22" s="3">
        <v>2338.4560000000001</v>
      </c>
      <c r="BG22" s="3">
        <v>2155.2730000000001</v>
      </c>
      <c r="BH22" s="3">
        <v>2293.067</v>
      </c>
      <c r="BI22" s="15">
        <v>1.9850000000000001</v>
      </c>
      <c r="BJ22" s="15">
        <v>2.0830000000000002</v>
      </c>
      <c r="BK22" s="15">
        <v>2.1840000000000002</v>
      </c>
      <c r="BM22" s="17">
        <f t="shared" si="24"/>
        <v>307.02</v>
      </c>
      <c r="BN22" s="3">
        <f t="shared" si="25"/>
        <v>4056</v>
      </c>
      <c r="BO22" s="3">
        <f t="shared" si="26"/>
        <v>3660</v>
      </c>
      <c r="BP22" s="18">
        <f t="shared" si="27"/>
        <v>4650.2929280492399</v>
      </c>
      <c r="BQ22" s="18">
        <f t="shared" si="28"/>
        <v>4224.6927739317862</v>
      </c>
    </row>
    <row r="23" spans="1:69" x14ac:dyDescent="0.25">
      <c r="A23" s="2">
        <v>308</v>
      </c>
      <c r="B23" s="3">
        <v>1592</v>
      </c>
      <c r="C23" s="3">
        <v>3825</v>
      </c>
      <c r="D23" s="3">
        <v>5494</v>
      </c>
      <c r="E23" s="3">
        <v>4029</v>
      </c>
      <c r="F23" s="3">
        <v>1726</v>
      </c>
      <c r="G23" s="3">
        <v>1836</v>
      </c>
      <c r="H23" s="4">
        <f t="shared" si="3"/>
        <v>2.3342989571263035</v>
      </c>
      <c r="I23" s="5">
        <f t="shared" si="4"/>
        <v>0.94008714596949894</v>
      </c>
      <c r="J23" s="3">
        <v>6249</v>
      </c>
      <c r="K23" s="3">
        <v>4159</v>
      </c>
      <c r="L23" s="3">
        <v>1971</v>
      </c>
      <c r="M23" s="3">
        <v>2121</v>
      </c>
      <c r="N23" s="4">
        <f t="shared" si="5"/>
        <v>2.1100963977676308</v>
      </c>
      <c r="O23" s="5">
        <f t="shared" si="6"/>
        <v>0.92927864214992928</v>
      </c>
      <c r="P23" s="3">
        <v>6335.7266455560375</v>
      </c>
      <c r="Q23" s="3">
        <v>4245.7266455560375</v>
      </c>
      <c r="R23" s="3">
        <v>2023.7895316697864</v>
      </c>
      <c r="S23" s="3">
        <v>2176</v>
      </c>
      <c r="T23" s="3">
        <f>_xlfn.FORECAST.LINEAR(2055, CHOOSE({1,2,3,4}, B23, F23, L23, R23), CHOOSE({1,2,3,4}, 2000, 2010, 2020, 2025))</f>
        <v>2580.360479976458</v>
      </c>
      <c r="U23" s="3">
        <f>_xlfn.FORECAST.LINEAR(2055, CHOOSE({1,2,3,4}, C23, E23, K23, Q23), CHOOSE({1,2,3,4}, 2000, 2010, 2020, 2025))</f>
        <v>4742.0961263472491</v>
      </c>
      <c r="V23" s="3" cm="1">
        <f t="array" ref="V23">_xlfn.LET(
  _xlpm.ys, CHOOSE({1,2,3}, D23-E23, J23-K23, P23-Q23),
  _xlpm.xs, CHOOSE({1,2,3}, 2010, 2020, 2025),
  _xlpm.pos, _xlpm.ys&gt;0,
  _xlpm.n, SUM(--_xlpm.pos),
  IF(_xlpm.n&gt;=2, GROWTH(_xlfn._xlws.FILTER(_xlpm.ys,_xlpm.pos), _xlfn._xlws.FILTER(_xlpm.xs,_xlpm.pos), 2055), MAX(P23-Q23,0))
)</f>
        <v>4708.1663380404307</v>
      </c>
      <c r="W23" s="3">
        <f>_xlfn.FORECAST.LINEAR(2055, CHOOSE({1,2,3}, D23-E23, J23-K23, P23-Q23), CHOOSE({1,2,3}, 2010, 2020, 2025))</f>
        <v>3518.5714285714348</v>
      </c>
      <c r="X23" s="4">
        <f>FORECAST(2055, CHOOSE({1,2,3,4}, C23/B23, E23/F23, K23/L23, Q23/R23), CHOOSE({1,2,3,4}, 2000, 2010, 2020, 2025))</f>
        <v>1.6768783659796078</v>
      </c>
      <c r="Y23" s="4" cm="1">
        <f t="array" ref="Y23">GROWTH(CHOOSE({1,2,3,4}, C23/B23, E23/F23, K23/L23, Q23/R23), CHOOSE({1,2,3,4}, 2000, 2010, 2020, 2025), 2055)</f>
        <v>1.7395692859120473</v>
      </c>
      <c r="Z23" s="12"/>
      <c r="AA23" s="3">
        <f t="shared" si="7"/>
        <v>1465</v>
      </c>
      <c r="AB23" s="3">
        <f t="shared" si="8"/>
        <v>2090</v>
      </c>
      <c r="AC23" s="18">
        <f t="shared" si="9"/>
        <v>4708.1663380404307</v>
      </c>
      <c r="AD23" s="18">
        <f t="shared" si="10"/>
        <v>4708.1663380404307</v>
      </c>
      <c r="AE23" s="13" t="s">
        <v>55</v>
      </c>
      <c r="AF23" s="13"/>
      <c r="AG23" s="3">
        <f t="shared" si="11"/>
        <v>3825</v>
      </c>
      <c r="AH23" s="3">
        <f t="shared" si="12"/>
        <v>4029</v>
      </c>
      <c r="AI23" s="3">
        <f t="shared" si="13"/>
        <v>4159</v>
      </c>
      <c r="AJ23" s="18">
        <f t="shared" si="0"/>
        <v>5620.8770800000002</v>
      </c>
      <c r="AK23" s="18">
        <f t="shared" si="1"/>
        <v>4326.9506653012795</v>
      </c>
      <c r="AL23" s="13"/>
      <c r="AM23" s="3">
        <f t="shared" si="14"/>
        <v>1592</v>
      </c>
      <c r="AN23" s="3">
        <f t="shared" si="15"/>
        <v>1726</v>
      </c>
      <c r="AO23" s="3">
        <f t="shared" si="16"/>
        <v>1971</v>
      </c>
      <c r="AP23" s="3">
        <f t="shared" si="29"/>
        <v>2685.56</v>
      </c>
      <c r="AQ23" s="3">
        <f t="shared" si="18"/>
        <v>2580.360479976458</v>
      </c>
      <c r="AR23" s="10"/>
      <c r="AS23" s="4">
        <f t="shared" si="19"/>
        <v>2.4026381909547738</v>
      </c>
      <c r="AT23" s="4">
        <f t="shared" si="20"/>
        <v>2.3342989571263035</v>
      </c>
      <c r="AU23" s="4">
        <f t="shared" si="2"/>
        <v>2.1100963977676308</v>
      </c>
      <c r="AV23" s="4">
        <f t="shared" si="21"/>
        <v>2.0979091842880409</v>
      </c>
      <c r="AW23" s="4">
        <f t="shared" si="22"/>
        <v>2.093</v>
      </c>
      <c r="AX23" s="4">
        <f t="shared" si="23"/>
        <v>1.6768783659796078</v>
      </c>
      <c r="AY23" t="s">
        <v>42</v>
      </c>
      <c r="BD23" s="3">
        <v>2459.6320000000001</v>
      </c>
      <c r="BE23" s="3">
        <v>2685.56</v>
      </c>
      <c r="BF23" s="3">
        <v>2883.5920000000001</v>
      </c>
      <c r="BG23" s="3">
        <v>2524.6790000000001</v>
      </c>
      <c r="BH23" s="3">
        <v>2747.1030000000001</v>
      </c>
      <c r="BI23" s="15">
        <v>1.994</v>
      </c>
      <c r="BJ23" s="15">
        <v>2.093</v>
      </c>
      <c r="BK23" s="15">
        <v>2.194</v>
      </c>
      <c r="BM23" s="17">
        <f t="shared" si="24"/>
        <v>308</v>
      </c>
      <c r="BN23" s="3">
        <f t="shared" si="25"/>
        <v>5494</v>
      </c>
      <c r="BO23" s="3">
        <f t="shared" si="26"/>
        <v>6249</v>
      </c>
      <c r="BP23" s="18">
        <f t="shared" si="27"/>
        <v>10329.04341804043</v>
      </c>
      <c r="BQ23" s="18">
        <f t="shared" si="28"/>
        <v>9035.1170033417111</v>
      </c>
    </row>
    <row r="24" spans="1:69" x14ac:dyDescent="0.25">
      <c r="A24" s="2">
        <v>309</v>
      </c>
      <c r="B24" s="3">
        <v>1360</v>
      </c>
      <c r="C24" s="3">
        <v>3125</v>
      </c>
      <c r="D24" s="3">
        <v>3641</v>
      </c>
      <c r="E24" s="3">
        <v>3506</v>
      </c>
      <c r="F24" s="3">
        <v>1425</v>
      </c>
      <c r="G24" s="3">
        <v>1597</v>
      </c>
      <c r="H24" s="4">
        <f t="shared" si="3"/>
        <v>2.4603508771929823</v>
      </c>
      <c r="I24" s="5">
        <f t="shared" si="4"/>
        <v>0.89229805886036317</v>
      </c>
      <c r="J24" s="3">
        <v>3908</v>
      </c>
      <c r="K24" s="3">
        <v>3538</v>
      </c>
      <c r="L24" s="3">
        <v>1468</v>
      </c>
      <c r="M24" s="3">
        <v>1678</v>
      </c>
      <c r="N24" s="4">
        <f t="shared" si="5"/>
        <v>2.4100817438692097</v>
      </c>
      <c r="O24" s="5">
        <f t="shared" si="6"/>
        <v>0.87485101311084623</v>
      </c>
      <c r="P24" s="3">
        <v>5161.8901994062471</v>
      </c>
      <c r="Q24" s="3">
        <v>4791.8901994062471</v>
      </c>
      <c r="R24" s="3">
        <v>1999.8190311649296</v>
      </c>
      <c r="S24" s="3">
        <v>2284</v>
      </c>
      <c r="T24" s="3">
        <f>_xlfn.FORECAST.LINEAR(2055, CHOOSE({1,2,3,4}, B24, F24, L24, R24), CHOOSE({1,2,3,4}, 2000, 2010, 2020, 2025))</f>
        <v>2416.6422673504858</v>
      </c>
      <c r="U24" s="3">
        <f>_xlfn.FORECAST.LINEAR(2055, CHOOSE({1,2,3,4}, C24, E24, K24, Q24), CHOOSE({1,2,3,4}, 2000, 2010, 2020, 2025))</f>
        <v>5966.8852160535025</v>
      </c>
      <c r="V24" s="3" cm="1">
        <f t="array" ref="V24">_xlfn.LET(
  _xlpm.ys, CHOOSE({1,2,3}, D24-E24, J24-K24, P24-Q24),
  _xlpm.xs, CHOOSE({1,2,3}, 2010, 2020, 2025),
  _xlpm.pos, _xlpm.ys&gt;0,
  _xlpm.n, SUM(--_xlpm.pos),
  IF(_xlpm.n&gt;=2, GROWTH(_xlfn._xlws.FILTER(_xlpm.ys,_xlpm.pos), _xlfn._xlws.FILTER(_xlpm.xs,_xlpm.pos), 2055), MAX(P24-Q24,0))
)</f>
        <v>3707.1722484910765</v>
      </c>
      <c r="W24" s="3">
        <f>_xlfn.FORECAST.LINEAR(2055, CHOOSE({1,2,3}, D24-E24, J24-K24, P24-Q24), CHOOSE({1,2,3}, 2010, 2020, 2025))</f>
        <v>907.14285714285506</v>
      </c>
      <c r="X24" s="4">
        <f>FORECAST(2055, CHOOSE({1,2,3,4}, C24/B24, E24/F24, K24/L24, Q24/R24), CHOOSE({1,2,3,4}, 2000, 2010, 2020, 2025))</f>
        <v>2.5252055318678011</v>
      </c>
      <c r="Y24" s="4" cm="1">
        <f t="array" ref="Y24">GROWTH(CHOOSE({1,2,3,4}, C24/B24, E24/F24, K24/L24, Q24/R24), CHOOSE({1,2,3,4}, 2000, 2010, 2020, 2025), 2055)</f>
        <v>2.5316782916672746</v>
      </c>
      <c r="Z24" s="12"/>
      <c r="AA24" s="3">
        <f t="shared" si="7"/>
        <v>135</v>
      </c>
      <c r="AB24" s="3">
        <f t="shared" si="8"/>
        <v>370</v>
      </c>
      <c r="AC24" s="18">
        <f t="shared" si="9"/>
        <v>3707.1722484910765</v>
      </c>
      <c r="AD24" s="18">
        <f t="shared" si="10"/>
        <v>3707.1722484910765</v>
      </c>
      <c r="AE24" s="13" t="s">
        <v>55</v>
      </c>
      <c r="AF24" s="13"/>
      <c r="AG24" s="3">
        <f t="shared" si="11"/>
        <v>3125</v>
      </c>
      <c r="AH24" s="3">
        <f t="shared" si="12"/>
        <v>3506</v>
      </c>
      <c r="AI24" s="3">
        <f t="shared" si="13"/>
        <v>3538</v>
      </c>
      <c r="AJ24" s="18">
        <f t="shared" si="0"/>
        <v>8039.0120123453989</v>
      </c>
      <c r="AK24" s="18">
        <f t="shared" si="1"/>
        <v>6102.5184220589917</v>
      </c>
      <c r="AL24" s="13"/>
      <c r="AM24" s="3">
        <f t="shared" si="14"/>
        <v>1360</v>
      </c>
      <c r="AN24" s="3">
        <f t="shared" si="15"/>
        <v>1425</v>
      </c>
      <c r="AO24" s="3">
        <f t="shared" si="16"/>
        <v>1468</v>
      </c>
      <c r="AP24" s="3">
        <f t="shared" si="29"/>
        <v>3183.5079999999998</v>
      </c>
      <c r="AQ24" s="3">
        <f t="shared" si="18"/>
        <v>2416.6422673504858</v>
      </c>
      <c r="AR24" s="10"/>
      <c r="AS24" s="4">
        <f t="shared" si="19"/>
        <v>2.2977941176470589</v>
      </c>
      <c r="AT24" s="4">
        <f t="shared" si="20"/>
        <v>2.4603508771929823</v>
      </c>
      <c r="AU24" s="4">
        <f t="shared" si="2"/>
        <v>2.4100817438692097</v>
      </c>
      <c r="AV24" s="4">
        <f t="shared" si="21"/>
        <v>2.396161915018324</v>
      </c>
      <c r="AW24" s="35">
        <f>$AX$24</f>
        <v>2.5252055318678011</v>
      </c>
      <c r="AX24" s="35">
        <f t="shared" si="23"/>
        <v>2.5252055318678011</v>
      </c>
      <c r="AY24" t="s">
        <v>42</v>
      </c>
      <c r="BD24" s="3">
        <v>2374.1219999999998</v>
      </c>
      <c r="BE24" s="3">
        <v>3183.5079999999998</v>
      </c>
      <c r="BF24" s="3">
        <v>4047.73</v>
      </c>
      <c r="BG24" s="3">
        <v>2960.3409999999999</v>
      </c>
      <c r="BH24" s="3">
        <v>3513.5790000000002</v>
      </c>
      <c r="BI24" s="15">
        <v>1.976</v>
      </c>
      <c r="BJ24" s="15">
        <v>2.0739999999999998</v>
      </c>
      <c r="BK24" s="15">
        <v>2.1739999999999999</v>
      </c>
      <c r="BM24" s="17">
        <f t="shared" si="24"/>
        <v>309</v>
      </c>
      <c r="BN24" s="3">
        <f t="shared" si="25"/>
        <v>3641</v>
      </c>
      <c r="BO24" s="3">
        <f t="shared" si="26"/>
        <v>3908</v>
      </c>
      <c r="BP24" s="18">
        <f t="shared" si="27"/>
        <v>11746.184260836475</v>
      </c>
      <c r="BQ24" s="18">
        <f t="shared" si="28"/>
        <v>9809.6906705500678</v>
      </c>
    </row>
    <row r="25" spans="1:69" x14ac:dyDescent="0.25">
      <c r="A25" s="2">
        <v>310.01</v>
      </c>
      <c r="B25" s="3">
        <v>1212</v>
      </c>
      <c r="C25" s="3">
        <v>3413</v>
      </c>
      <c r="D25" s="3">
        <v>3998</v>
      </c>
      <c r="E25" s="3">
        <v>3915</v>
      </c>
      <c r="F25" s="3">
        <v>1481</v>
      </c>
      <c r="G25" s="3">
        <v>1534</v>
      </c>
      <c r="H25" s="4">
        <f t="shared" si="3"/>
        <v>2.6434841323430116</v>
      </c>
      <c r="I25" s="5">
        <f t="shared" si="4"/>
        <v>0.96544980443285533</v>
      </c>
      <c r="J25" s="3">
        <v>4033</v>
      </c>
      <c r="K25" s="3">
        <v>3963</v>
      </c>
      <c r="L25" s="3">
        <v>1590</v>
      </c>
      <c r="M25" s="3">
        <v>1656</v>
      </c>
      <c r="N25" s="4">
        <f t="shared" si="5"/>
        <v>2.4924528301886792</v>
      </c>
      <c r="O25" s="5">
        <f t="shared" si="6"/>
        <v>0.96014492753623193</v>
      </c>
      <c r="P25" s="3">
        <v>4170.5468054579178</v>
      </c>
      <c r="Q25" s="3">
        <v>4100.5468054579178</v>
      </c>
      <c r="R25" s="3">
        <v>1654.7425608648566</v>
      </c>
      <c r="S25" s="3">
        <v>1722</v>
      </c>
      <c r="T25" s="3">
        <f>_xlfn.FORECAST.LINEAR(2055, CHOOSE({1,2,3,4}, B25, F25, L25, R25), CHOOSE({1,2,3,4}, 2000, 2010, 2020, 2025))</f>
        <v>2193.0523375758057</v>
      </c>
      <c r="U25" s="3">
        <f>_xlfn.FORECAST.LINEAR(2055, CHOOSE({1,2,3,4}, C25, E25, K25, Q25), CHOOSE({1,2,3,4}, 2000, 2010, 2020, 2025))</f>
        <v>4887.0960285721085</v>
      </c>
      <c r="V25" s="3" cm="1">
        <f t="array" ref="V25">_xlfn.LET(
  _xlpm.ys, CHOOSE({1,2,3}, D25-E25, J25-K25, P25-Q25),
  _xlpm.xs, CHOOSE({1,2,3}, 2010, 2020, 2025),
  _xlpm.pos, _xlpm.ys&gt;0,
  _xlpm.n, SUM(--_xlpm.pos),
  IF(_xlpm.n&gt;=2, GROWTH(_xlfn._xlws.FILTER(_xlpm.ys,_xlpm.pos), _xlfn._xlws.FILTER(_xlpm.xs,_xlpm.pos), 2055), MAX(P25-Q25,0))
)</f>
        <v>47.424283424789188</v>
      </c>
      <c r="W25" s="3">
        <f>_xlfn.FORECAST.LINEAR(2055, CHOOSE({1,2,3}, D25-E25, J25-K25, P25-Q25), CHOOSE({1,2,3}, 2010, 2020, 2025))</f>
        <v>40.285714285714221</v>
      </c>
      <c r="X25" s="4">
        <f>FORECAST(2055, CHOOSE({1,2,3,4}, C25/B25, E25/F25, K25/L25, Q25/R25), CHOOSE({1,2,3,4}, 2000, 2010, 2020, 2025))</f>
        <v>2.0283578147358163</v>
      </c>
      <c r="Y25" s="4" cm="1">
        <f t="array" ref="Y25">GROWTH(CHOOSE({1,2,3,4}, C25/B25, E25/F25, K25/L25, Q25/R25), CHOOSE({1,2,3,4}, 2000, 2010, 2020, 2025), 2055)</f>
        <v>2.0903639183068274</v>
      </c>
      <c r="Z25" s="12"/>
      <c r="AA25" s="3">
        <f t="shared" si="7"/>
        <v>83</v>
      </c>
      <c r="AB25" s="3">
        <f t="shared" si="8"/>
        <v>70</v>
      </c>
      <c r="AC25" s="18">
        <f t="shared" si="9"/>
        <v>47.424283424789188</v>
      </c>
      <c r="AD25" s="18">
        <f t="shared" si="10"/>
        <v>47.424283424789188</v>
      </c>
      <c r="AE25" s="13" t="s">
        <v>55</v>
      </c>
      <c r="AF25" s="13"/>
      <c r="AG25" s="3">
        <f t="shared" si="11"/>
        <v>3413</v>
      </c>
      <c r="AH25" s="3">
        <f t="shared" si="12"/>
        <v>3915</v>
      </c>
      <c r="AI25" s="3">
        <f t="shared" si="13"/>
        <v>3963</v>
      </c>
      <c r="AJ25" s="18">
        <f t="shared" si="0"/>
        <v>5772.3959999999997</v>
      </c>
      <c r="AK25" s="18">
        <f t="shared" si="1"/>
        <v>4448.2948470465353</v>
      </c>
      <c r="AL25" s="13"/>
      <c r="AM25" s="3">
        <f t="shared" si="14"/>
        <v>1212</v>
      </c>
      <c r="AN25" s="3">
        <f t="shared" si="15"/>
        <v>1481</v>
      </c>
      <c r="AO25" s="3">
        <f t="shared" si="16"/>
        <v>1590</v>
      </c>
      <c r="AP25" s="3">
        <f t="shared" si="29"/>
        <v>2405.165</v>
      </c>
      <c r="AQ25" s="3">
        <f t="shared" si="18"/>
        <v>2193.0523375758057</v>
      </c>
      <c r="AR25" s="10"/>
      <c r="AS25" s="4">
        <f t="shared" si="19"/>
        <v>2.8160066006600659</v>
      </c>
      <c r="AT25" s="4">
        <f t="shared" si="20"/>
        <v>2.6434841323430116</v>
      </c>
      <c r="AU25" s="4">
        <f t="shared" si="2"/>
        <v>2.4924528301886792</v>
      </c>
      <c r="AV25" s="4">
        <f t="shared" si="21"/>
        <v>2.4780572533982288</v>
      </c>
      <c r="AW25" s="4">
        <f t="shared" si="22"/>
        <v>2.4</v>
      </c>
      <c r="AX25" s="4">
        <f t="shared" si="23"/>
        <v>2.0283578147358163</v>
      </c>
      <c r="AY25" t="s">
        <v>42</v>
      </c>
      <c r="BD25" s="3">
        <v>2239.2919999999999</v>
      </c>
      <c r="BE25" s="3">
        <v>2405.165</v>
      </c>
      <c r="BF25" s="3">
        <v>2498.9250000000002</v>
      </c>
      <c r="BG25" s="3">
        <v>2371.1570000000002</v>
      </c>
      <c r="BH25" s="3">
        <v>2233.4290000000001</v>
      </c>
      <c r="BI25" s="15">
        <v>2.2869999999999999</v>
      </c>
      <c r="BJ25" s="15">
        <v>2.4</v>
      </c>
      <c r="BK25" s="15">
        <v>2.516</v>
      </c>
      <c r="BM25" s="17">
        <f t="shared" si="24"/>
        <v>310.01</v>
      </c>
      <c r="BN25" s="3">
        <f t="shared" si="25"/>
        <v>3998</v>
      </c>
      <c r="BO25" s="3">
        <f t="shared" si="26"/>
        <v>4033</v>
      </c>
      <c r="BP25" s="18">
        <f t="shared" si="27"/>
        <v>5819.8202834247886</v>
      </c>
      <c r="BQ25" s="18">
        <f t="shared" si="28"/>
        <v>4495.7191304713242</v>
      </c>
    </row>
    <row r="26" spans="1:69" x14ac:dyDescent="0.25">
      <c r="A26" s="2">
        <v>310.02999999999997</v>
      </c>
      <c r="B26" s="3">
        <v>848</v>
      </c>
      <c r="C26" s="3">
        <v>2119</v>
      </c>
      <c r="D26" s="3">
        <v>2269</v>
      </c>
      <c r="E26" s="3">
        <v>2185</v>
      </c>
      <c r="F26" s="3">
        <v>930</v>
      </c>
      <c r="G26" s="3">
        <v>1029</v>
      </c>
      <c r="H26" s="4">
        <f t="shared" si="3"/>
        <v>2.349462365591398</v>
      </c>
      <c r="I26" s="5">
        <f t="shared" si="4"/>
        <v>0.90379008746355682</v>
      </c>
      <c r="J26" s="3">
        <v>2441</v>
      </c>
      <c r="K26" s="3">
        <v>2368</v>
      </c>
      <c r="L26" s="3">
        <v>1066</v>
      </c>
      <c r="M26" s="3">
        <v>1138</v>
      </c>
      <c r="N26" s="4">
        <f t="shared" si="5"/>
        <v>2.2213883677298312</v>
      </c>
      <c r="O26" s="5">
        <f t="shared" si="6"/>
        <v>0.93673110720562391</v>
      </c>
      <c r="P26" s="3">
        <v>3385.8693212835005</v>
      </c>
      <c r="Q26" s="3">
        <v>3312.8693212835005</v>
      </c>
      <c r="R26" s="3">
        <v>1500.0143839956559</v>
      </c>
      <c r="S26" s="3">
        <v>1600</v>
      </c>
      <c r="T26" s="3">
        <f>_xlfn.FORECAST.LINEAR(2055, CHOOSE({1,2,3,4}, B26, F26, L26, R26), CHOOSE({1,2,3,4}, 2000, 2010, 2020, 2025))</f>
        <v>2024.5640707731072</v>
      </c>
      <c r="U26" s="3">
        <f>_xlfn.FORECAST.LINEAR(2055, CHOOSE({1,2,3,4}, C26, E26, K26, Q26), CHOOSE({1,2,3,4}, 2000, 2010, 2020, 2025))</f>
        <v>4145.0740609191707</v>
      </c>
      <c r="V26" s="3" cm="1">
        <f t="array" ref="V26">_xlfn.LET(
  _xlpm.ys, CHOOSE({1,2,3}, D26-E26, J26-K26, P26-Q26),
  _xlpm.xs, CHOOSE({1,2,3}, 2010, 2020, 2025),
  _xlpm.pos, _xlpm.ys&gt;0,
  _xlpm.n, SUM(--_xlpm.pos),
  IF(_xlpm.n&gt;=2, GROWTH(_xlfn._xlws.FILTER(_xlpm.ys,_xlpm.pos), _xlfn._xlws.FILTER(_xlpm.xs,_xlpm.pos), 2055), MAX(P26-Q26,0))
)</f>
        <v>52.965598799803352</v>
      </c>
      <c r="W26" s="3">
        <f>_xlfn.FORECAST.LINEAR(2055, CHOOSE({1,2,3}, D26-E26, J26-K26, P26-Q26), CHOOSE({1,2,3}, 2010, 2020, 2025))</f>
        <v>47.85714285714289</v>
      </c>
      <c r="X26" s="4">
        <f>FORECAST(2055, CHOOSE({1,2,3,4}, C26/B26, E26/F26, K26/L26, Q26/R26), CHOOSE({1,2,3,4}, 2000, 2010, 2020, 2025))</f>
        <v>1.8229566510662814</v>
      </c>
      <c r="Y26" s="4" cm="1">
        <f t="array" ref="Y26">GROWTH(CHOOSE({1,2,3,4}, C26/B26, E26/F26, K26/L26, Q26/R26), CHOOSE({1,2,3,4}, 2000, 2010, 2020, 2025), 2055)</f>
        <v>1.8744171876014479</v>
      </c>
      <c r="Z26" s="12"/>
      <c r="AA26" s="3">
        <f t="shared" si="7"/>
        <v>84</v>
      </c>
      <c r="AB26" s="3">
        <f t="shared" si="8"/>
        <v>73</v>
      </c>
      <c r="AC26" s="18">
        <f t="shared" si="9"/>
        <v>52.965598799803352</v>
      </c>
      <c r="AD26" s="18">
        <f t="shared" si="10"/>
        <v>52.965598799803352</v>
      </c>
      <c r="AE26" s="13" t="s">
        <v>55</v>
      </c>
      <c r="AF26" s="13"/>
      <c r="AG26" s="3">
        <f t="shared" si="11"/>
        <v>2119</v>
      </c>
      <c r="AH26" s="3">
        <f t="shared" si="12"/>
        <v>2185</v>
      </c>
      <c r="AI26" s="3">
        <f t="shared" si="13"/>
        <v>2368</v>
      </c>
      <c r="AJ26" s="18">
        <f t="shared" si="0"/>
        <v>4147.4189719999995</v>
      </c>
      <c r="AK26" s="18">
        <f t="shared" si="1"/>
        <v>3690.6925383256612</v>
      </c>
      <c r="AL26" s="13"/>
      <c r="AM26" s="3">
        <f t="shared" si="14"/>
        <v>848</v>
      </c>
      <c r="AN26" s="3">
        <f t="shared" si="15"/>
        <v>930</v>
      </c>
      <c r="AO26" s="3">
        <f t="shared" si="16"/>
        <v>1066</v>
      </c>
      <c r="AP26" s="3">
        <f t="shared" si="29"/>
        <v>2096.7739999999999</v>
      </c>
      <c r="AQ26" s="3">
        <f t="shared" si="18"/>
        <v>2024.5640707731072</v>
      </c>
      <c r="AR26" s="10"/>
      <c r="AS26" s="4">
        <f t="shared" si="19"/>
        <v>2.4988207547169812</v>
      </c>
      <c r="AT26" s="4">
        <f t="shared" si="20"/>
        <v>2.349462365591398</v>
      </c>
      <c r="AU26" s="4">
        <f t="shared" si="2"/>
        <v>2.2213883677298312</v>
      </c>
      <c r="AV26" s="4">
        <f t="shared" si="21"/>
        <v>2.2085583689263442</v>
      </c>
      <c r="AW26" s="4">
        <f t="shared" si="22"/>
        <v>1.978</v>
      </c>
      <c r="AX26" s="4">
        <f t="shared" si="23"/>
        <v>1.8229566510662814</v>
      </c>
      <c r="AY26" t="s">
        <v>42</v>
      </c>
      <c r="BD26" s="3">
        <v>1904.23</v>
      </c>
      <c r="BE26" s="3">
        <v>2096.7739999999999</v>
      </c>
      <c r="BF26" s="3">
        <v>2215.6819999999998</v>
      </c>
      <c r="BG26" s="3">
        <v>2060.4879999999998</v>
      </c>
      <c r="BH26" s="3">
        <v>1969.172</v>
      </c>
      <c r="BI26" s="15">
        <v>1.8839999999999999</v>
      </c>
      <c r="BJ26" s="15">
        <v>1.978</v>
      </c>
      <c r="BK26" s="15">
        <v>2.073</v>
      </c>
      <c r="BM26" s="17">
        <f t="shared" si="24"/>
        <v>310.02999999999997</v>
      </c>
      <c r="BN26" s="3">
        <f t="shared" si="25"/>
        <v>2269</v>
      </c>
      <c r="BO26" s="3">
        <f t="shared" si="26"/>
        <v>2441</v>
      </c>
      <c r="BP26" s="18">
        <f t="shared" si="27"/>
        <v>4200.3845707998025</v>
      </c>
      <c r="BQ26" s="18">
        <f t="shared" si="28"/>
        <v>3743.6581371254647</v>
      </c>
    </row>
    <row r="27" spans="1:69" x14ac:dyDescent="0.25">
      <c r="A27" s="2">
        <v>310.06</v>
      </c>
      <c r="B27" s="3">
        <v>1267</v>
      </c>
      <c r="C27" s="3">
        <v>3144</v>
      </c>
      <c r="D27" s="3">
        <v>3743</v>
      </c>
      <c r="E27" s="3">
        <v>3675</v>
      </c>
      <c r="F27" s="3">
        <v>1494</v>
      </c>
      <c r="G27" s="3">
        <v>1564</v>
      </c>
      <c r="H27" s="4">
        <f t="shared" si="3"/>
        <v>2.4598393574297188</v>
      </c>
      <c r="I27" s="5">
        <f t="shared" si="4"/>
        <v>0.95524296675191811</v>
      </c>
      <c r="J27" s="3">
        <v>4066</v>
      </c>
      <c r="K27" s="3">
        <v>3951</v>
      </c>
      <c r="L27" s="3">
        <v>1635</v>
      </c>
      <c r="M27" s="3">
        <v>1854</v>
      </c>
      <c r="N27" s="4">
        <f t="shared" si="5"/>
        <v>2.4165137614678898</v>
      </c>
      <c r="O27" s="5">
        <f t="shared" si="6"/>
        <v>0.8818770226537217</v>
      </c>
      <c r="P27" s="3">
        <v>4867.0832785592402</v>
      </c>
      <c r="Q27" s="3">
        <v>4752.0832785592402</v>
      </c>
      <c r="R27" s="3">
        <v>1977.9275608963887</v>
      </c>
      <c r="S27" s="3">
        <v>2241</v>
      </c>
      <c r="T27" s="3">
        <f>_xlfn.FORECAST.LINEAR(2055, CHOOSE({1,2,3,4}, B27, F27, L27, R27), CHOOSE({1,2,3,4}, 2000, 2010, 2020, 2025))</f>
        <v>2650.2297105047182</v>
      </c>
      <c r="U27" s="3">
        <f>_xlfn.FORECAST.LINEAR(2055, CHOOSE({1,2,3,4}, C27, E27, K27, Q27), CHOOSE({1,2,3,4}, 2000, 2010, 2020, 2025))</f>
        <v>6245.7188439283491</v>
      </c>
      <c r="V27" s="3" cm="1">
        <f t="array" ref="V27">_xlfn.LET(
  _xlpm.ys, CHOOSE({1,2,3}, D27-E27, J27-K27, P27-Q27),
  _xlpm.xs, CHOOSE({1,2,3}, 2010, 2020, 2025),
  _xlpm.pos, _xlpm.ys&gt;0,
  _xlpm.n, SUM(--_xlpm.pos),
  IF(_xlpm.n&gt;=2, GROWTH(_xlfn._xlws.FILTER(_xlpm.ys,_xlpm.pos), _xlfn._xlws.FILTER(_xlpm.xs,_xlpm.pos), 2055), MAX(P27-Q27,0))
)</f>
        <v>382.18402693418602</v>
      </c>
      <c r="W27" s="3">
        <f>_xlfn.FORECAST.LINEAR(2055, CHOOSE({1,2,3}, D27-E27, J27-K27, P27-Q27), CHOOSE({1,2,3}, 2010, 2020, 2025))</f>
        <v>222.42857142857156</v>
      </c>
      <c r="X27" s="4">
        <f>FORECAST(2055, CHOOSE({1,2,3,4}, C27/B27, E27/F27, K27/L27, Q27/R27), CHOOSE({1,2,3,4}, 2000, 2010, 2020, 2025))</f>
        <v>2.3044671158968448</v>
      </c>
      <c r="Y27" s="4" cm="1">
        <f t="array" ref="Y27">GROWTH(CHOOSE({1,2,3,4}, C27/B27, E27/F27, K27/L27, Q27/R27), CHOOSE({1,2,3,4}, 2000, 2010, 2020, 2025), 2055)</f>
        <v>2.3080833246064172</v>
      </c>
      <c r="Z27" s="12"/>
      <c r="AA27" s="3">
        <f t="shared" si="7"/>
        <v>68</v>
      </c>
      <c r="AB27" s="3">
        <f t="shared" si="8"/>
        <v>115</v>
      </c>
      <c r="AC27" s="18">
        <f t="shared" si="9"/>
        <v>382.18402693418602</v>
      </c>
      <c r="AD27" s="18">
        <f t="shared" si="10"/>
        <v>382.18402693418602</v>
      </c>
      <c r="AE27" s="13" t="s">
        <v>55</v>
      </c>
      <c r="AF27" s="13"/>
      <c r="AG27" s="3">
        <f t="shared" si="11"/>
        <v>3144</v>
      </c>
      <c r="AH27" s="3">
        <f t="shared" si="12"/>
        <v>3675</v>
      </c>
      <c r="AI27" s="3">
        <f t="shared" si="13"/>
        <v>3951</v>
      </c>
      <c r="AJ27" s="18">
        <f t="shared" si="0"/>
        <v>6432.5022849567267</v>
      </c>
      <c r="AK27" s="18">
        <f t="shared" si="1"/>
        <v>6949.8479455454208</v>
      </c>
      <c r="AL27" s="13"/>
      <c r="AM27" s="3">
        <f t="shared" si="14"/>
        <v>1267</v>
      </c>
      <c r="AN27" s="3">
        <f t="shared" si="15"/>
        <v>1494</v>
      </c>
      <c r="AO27" s="3">
        <f t="shared" si="16"/>
        <v>1635</v>
      </c>
      <c r="AP27" s="3">
        <f t="shared" si="29"/>
        <v>2452.9470000000001</v>
      </c>
      <c r="AQ27" s="3">
        <f t="shared" si="18"/>
        <v>2650.2297105047182</v>
      </c>
      <c r="AR27" s="10"/>
      <c r="AS27" s="4">
        <f t="shared" si="19"/>
        <v>2.4814522494080506</v>
      </c>
      <c r="AT27" s="4">
        <f t="shared" si="20"/>
        <v>2.4598393574297188</v>
      </c>
      <c r="AU27" s="4">
        <f t="shared" si="2"/>
        <v>2.4165137614678898</v>
      </c>
      <c r="AV27" s="4">
        <f t="shared" si="21"/>
        <v>2.4025567834272028</v>
      </c>
      <c r="AW27" s="35">
        <f>$AX$27</f>
        <v>2.6223568160896775</v>
      </c>
      <c r="AX27" s="35">
        <f>BA27 * (2055 * 2055) + BB27 * 2055 + 1000</f>
        <v>2.6223568160896775</v>
      </c>
      <c r="AY27" t="s">
        <v>22</v>
      </c>
      <c r="BA27" cm="1">
        <f t="array" ref="BA27:BC27">LINEST(_xlfn.HSTACK(AT27, AU27, AV27) - 1000, _xlfn.HSTACK(2010, 2020, 2025)^{1;2}, FALSE)</f>
        <v>2.4324367535430736E-4</v>
      </c>
      <c r="BB27">
        <v>-0.98520767167738899</v>
      </c>
      <c r="BC27">
        <v>0</v>
      </c>
      <c r="BD27" s="3">
        <v>2087.299</v>
      </c>
      <c r="BE27" s="3">
        <v>2452.9470000000001</v>
      </c>
      <c r="BF27" s="3">
        <v>2983.9589999999998</v>
      </c>
      <c r="BG27" s="3">
        <v>2303.913</v>
      </c>
      <c r="BH27" s="3">
        <v>2398.9839999999999</v>
      </c>
      <c r="BI27" s="15">
        <v>1.9119999999999999</v>
      </c>
      <c r="BJ27" s="15">
        <v>2.0070000000000001</v>
      </c>
      <c r="BK27" s="15">
        <v>2.1030000000000002</v>
      </c>
      <c r="BM27" s="17">
        <f t="shared" si="24"/>
        <v>310.06</v>
      </c>
      <c r="BN27" s="3">
        <f t="shared" si="25"/>
        <v>3743</v>
      </c>
      <c r="BO27" s="3">
        <f t="shared" si="26"/>
        <v>4066</v>
      </c>
      <c r="BP27" s="18">
        <f t="shared" si="27"/>
        <v>6814.6863118909132</v>
      </c>
      <c r="BQ27" s="18">
        <f t="shared" si="28"/>
        <v>7332.0319724796063</v>
      </c>
    </row>
    <row r="28" spans="1:69" x14ac:dyDescent="0.25">
      <c r="A28" s="2">
        <v>310.07</v>
      </c>
      <c r="B28" s="3">
        <v>408</v>
      </c>
      <c r="C28" s="3">
        <v>1070</v>
      </c>
      <c r="D28" s="3">
        <v>3549</v>
      </c>
      <c r="E28" s="3">
        <v>3432</v>
      </c>
      <c r="F28" s="3">
        <v>1225</v>
      </c>
      <c r="G28" s="3">
        <v>1280</v>
      </c>
      <c r="H28" s="4">
        <f t="shared" si="3"/>
        <v>2.8016326530612243</v>
      </c>
      <c r="I28" s="5">
        <f t="shared" si="4"/>
        <v>0.95703125</v>
      </c>
      <c r="J28" s="3">
        <v>3797</v>
      </c>
      <c r="K28" s="3">
        <v>3620</v>
      </c>
      <c r="L28" s="3">
        <v>1577</v>
      </c>
      <c r="M28" s="3">
        <v>1692</v>
      </c>
      <c r="N28" s="4">
        <f t="shared" si="5"/>
        <v>2.2954977805960683</v>
      </c>
      <c r="O28" s="5">
        <f t="shared" si="6"/>
        <v>0.93203309692671399</v>
      </c>
      <c r="P28" s="3">
        <v>4066.4809225804543</v>
      </c>
      <c r="Q28" s="3">
        <v>3889.4809225804543</v>
      </c>
      <c r="R28" s="3">
        <v>1704.2385322074072</v>
      </c>
      <c r="S28" s="3">
        <v>1827</v>
      </c>
      <c r="T28" s="3">
        <f>_xlfn.FORECAST.LINEAR(2055, CHOOSE({1,2,3,4}, B28, F28, L28, R28), CHOOSE({1,2,3,4}, 2000, 2010, 2020, 2025))</f>
        <v>3334.4276163806644</v>
      </c>
      <c r="U28" s="3">
        <f>_xlfn.FORECAST.LINEAR(2055, CHOOSE({1,2,3,4}, C28, E28, K28, Q28), CHOOSE({1,2,3,4}, 2000, 2010, 2020, 2025))</f>
        <v>7343.1152899942535</v>
      </c>
      <c r="V28" s="3" cm="1">
        <f t="array" ref="V28">_xlfn.LET(
  _xlpm.ys, CHOOSE({1,2,3}, D28-E28, J28-K28, P28-Q28),
  _xlpm.xs, CHOOSE({1,2,3}, 2010, 2020, 2025),
  _xlpm.pos, _xlpm.ys&gt;0,
  _xlpm.n, SUM(--_xlpm.pos),
  IF(_xlpm.n&gt;=2, GROWTH(_xlfn._xlws.FILTER(_xlpm.ys,_xlpm.pos), _xlfn._xlws.FILTER(_xlpm.xs,_xlpm.pos), 2055), MAX(P28-Q28,0))
)</f>
        <v>455.94861989199939</v>
      </c>
      <c r="W28" s="3">
        <f>_xlfn.FORECAST.LINEAR(2055, CHOOSE({1,2,3}, D28-E28, J28-K28, P28-Q28), CHOOSE({1,2,3}, 2010, 2020, 2025))</f>
        <v>314.14285714285688</v>
      </c>
      <c r="X28" s="4">
        <f>FORECAST(2055, CHOOSE({1,2,3,4}, C28/B28, E28/F28, K28/L28, Q28/R28), CHOOSE({1,2,3,4}, 2000, 2010, 2020, 2025))</f>
        <v>1.7684264659205695</v>
      </c>
      <c r="Y28" s="4" cm="1">
        <f t="array" ref="Y28">GROWTH(CHOOSE({1,2,3,4}, C28/B28, E28/F28, K28/L28, Q28/R28), CHOOSE({1,2,3,4}, 2000, 2010, 2020, 2025), 2055)</f>
        <v>1.8531085785685608</v>
      </c>
      <c r="Z28" s="12"/>
      <c r="AA28" s="3">
        <f t="shared" si="7"/>
        <v>117</v>
      </c>
      <c r="AB28" s="3">
        <f t="shared" si="8"/>
        <v>177</v>
      </c>
      <c r="AC28" s="18">
        <f t="shared" si="9"/>
        <v>455.94861989199939</v>
      </c>
      <c r="AD28" s="18">
        <f t="shared" si="10"/>
        <v>455.94861989199939</v>
      </c>
      <c r="AE28" s="13" t="s">
        <v>55</v>
      </c>
      <c r="AF28" s="13"/>
      <c r="AG28" s="3">
        <f t="shared" si="11"/>
        <v>1070</v>
      </c>
      <c r="AH28" s="3">
        <f t="shared" si="12"/>
        <v>3432</v>
      </c>
      <c r="AI28" s="3">
        <f t="shared" si="13"/>
        <v>3620</v>
      </c>
      <c r="AJ28" s="18">
        <f t="shared" si="0"/>
        <v>3357.3244480000003</v>
      </c>
      <c r="AK28" s="18">
        <f t="shared" si="1"/>
        <v>5896.6900455040068</v>
      </c>
      <c r="AL28" s="13"/>
      <c r="AM28" s="3">
        <f t="shared" si="14"/>
        <v>408</v>
      </c>
      <c r="AN28" s="3">
        <f t="shared" si="15"/>
        <v>1225</v>
      </c>
      <c r="AO28" s="3">
        <f t="shared" si="16"/>
        <v>1577</v>
      </c>
      <c r="AP28" s="3">
        <f t="shared" si="29"/>
        <v>1681.184</v>
      </c>
      <c r="AQ28" s="3">
        <f t="shared" si="18"/>
        <v>3334.4276163806644</v>
      </c>
      <c r="AR28" s="10"/>
      <c r="AS28" s="4">
        <f t="shared" si="19"/>
        <v>2.6225490196078431</v>
      </c>
      <c r="AT28" s="4">
        <f t="shared" si="20"/>
        <v>2.8016326530612243</v>
      </c>
      <c r="AU28" s="4">
        <f t="shared" si="2"/>
        <v>2.2954977805960683</v>
      </c>
      <c r="AV28" s="4">
        <f t="shared" si="21"/>
        <v>2.2822397505251932</v>
      </c>
      <c r="AW28" s="4">
        <f t="shared" si="22"/>
        <v>1.9970000000000001</v>
      </c>
      <c r="AX28" s="4">
        <f t="shared" si="23"/>
        <v>1.7684264659205695</v>
      </c>
      <c r="AY28" t="s">
        <v>42</v>
      </c>
      <c r="BD28" s="3">
        <v>1659.588</v>
      </c>
      <c r="BE28" s="3">
        <v>1681.184</v>
      </c>
      <c r="BF28" s="3">
        <v>1699.492</v>
      </c>
      <c r="BG28" s="3">
        <v>1675</v>
      </c>
      <c r="BH28" s="3">
        <v>1667.3489999999999</v>
      </c>
      <c r="BI28" s="15">
        <v>1.9019999999999999</v>
      </c>
      <c r="BJ28" s="15">
        <v>1.9970000000000001</v>
      </c>
      <c r="BK28" s="15">
        <v>2.093</v>
      </c>
      <c r="BM28" s="17">
        <f t="shared" si="24"/>
        <v>310.07</v>
      </c>
      <c r="BN28" s="3">
        <f t="shared" si="25"/>
        <v>3549</v>
      </c>
      <c r="BO28" s="3">
        <f t="shared" si="26"/>
        <v>3797</v>
      </c>
      <c r="BP28" s="18">
        <f t="shared" si="27"/>
        <v>3813.2730678919997</v>
      </c>
      <c r="BQ28" s="18">
        <f t="shared" si="28"/>
        <v>6352.6386653960062</v>
      </c>
    </row>
    <row r="29" spans="1:69" x14ac:dyDescent="0.25">
      <c r="A29" s="2">
        <v>310.08</v>
      </c>
      <c r="B29" s="3">
        <v>354</v>
      </c>
      <c r="C29" s="3">
        <v>1074</v>
      </c>
      <c r="D29" s="3">
        <v>3054</v>
      </c>
      <c r="E29" s="3">
        <v>3054</v>
      </c>
      <c r="F29" s="3">
        <v>1127</v>
      </c>
      <c r="G29" s="3">
        <v>1509</v>
      </c>
      <c r="H29" s="4">
        <f t="shared" si="3"/>
        <v>2.7098491570541259</v>
      </c>
      <c r="I29" s="5">
        <f t="shared" si="4"/>
        <v>0.7468522200132538</v>
      </c>
      <c r="J29" s="3">
        <v>4773</v>
      </c>
      <c r="K29" s="3">
        <v>4746</v>
      </c>
      <c r="L29" s="3">
        <v>1983</v>
      </c>
      <c r="M29" s="3">
        <v>2140</v>
      </c>
      <c r="N29" s="4">
        <f t="shared" si="5"/>
        <v>2.3933434190620271</v>
      </c>
      <c r="O29" s="5">
        <f t="shared" si="6"/>
        <v>0.9266355140186916</v>
      </c>
      <c r="P29" s="3">
        <v>5153.3476703243514</v>
      </c>
      <c r="Q29" s="3">
        <v>5126.3476703243514</v>
      </c>
      <c r="R29" s="3">
        <v>2154.3618456645827</v>
      </c>
      <c r="S29" s="3">
        <v>2323</v>
      </c>
      <c r="T29" s="3">
        <f>_xlfn.FORECAST.LINEAR(2055, CHOOSE({1,2,3,4}, B29, F29, L29, R29), CHOOSE({1,2,3,4}, 2000, 2010, 2020, 2025))</f>
        <v>4484.9526146465796</v>
      </c>
      <c r="U29" s="3">
        <f>_xlfn.FORECAST.LINEAR(2055, CHOOSE({1,2,3,4}, C29, E29, K29, Q29), CHOOSE({1,2,3,4}, 2000, 2010, 2020, 2025))</f>
        <v>10336.558350150299</v>
      </c>
      <c r="V29" s="3" cm="1">
        <f t="array" ref="V29">_xlfn.LET(
  _xlpm.ys, CHOOSE({1,2,3}, D29-E29, J29-K29, P29-Q29),
  _xlpm.xs, CHOOSE({1,2,3}, 2010, 2020, 2025),
  _xlpm.pos, _xlpm.ys&gt;0,
  _xlpm.n, SUM(--_xlpm.pos),
  IF(_xlpm.n&gt;=2, GROWTH(_xlfn._xlws.FILTER(_xlpm.ys,_xlpm.pos), _xlfn._xlws.FILTER(_xlpm.xs,_xlpm.pos), 2055), MAX(P29-Q29,0))
)</f>
        <v>27</v>
      </c>
      <c r="W29" s="3">
        <f>_xlfn.FORECAST.LINEAR(2055, CHOOSE({1,2,3}, D29-E29, J29-K29, P29-Q29), CHOOSE({1,2,3}, 2010, 2020, 2025))</f>
        <v>88.714285714285779</v>
      </c>
      <c r="X29" s="4">
        <f>FORECAST(2055, CHOOSE({1,2,3,4}, C29/B29, E29/F29, K29/L29, Q29/R29), CHOOSE({1,2,3,4}, 2000, 2010, 2020, 2025))</f>
        <v>1.4937249544568303</v>
      </c>
      <c r="Y29" s="4" cm="1">
        <f t="array" ref="Y29">GROWTH(CHOOSE({1,2,3,4}, C29/B29, E29/F29, K29/L29, Q29/R29), CHOOSE({1,2,3,4}, 2000, 2010, 2020, 2025), 2055)</f>
        <v>1.7115716356820456</v>
      </c>
      <c r="Z29" s="12"/>
      <c r="AA29" s="3">
        <f t="shared" si="7"/>
        <v>0</v>
      </c>
      <c r="AB29" s="3">
        <f t="shared" si="8"/>
        <v>27</v>
      </c>
      <c r="AC29" s="18">
        <f t="shared" si="9"/>
        <v>27</v>
      </c>
      <c r="AD29" s="18">
        <f t="shared" si="10"/>
        <v>27</v>
      </c>
      <c r="AE29" s="13" t="s">
        <v>55</v>
      </c>
      <c r="AF29" s="13"/>
      <c r="AG29" s="3">
        <f t="shared" si="11"/>
        <v>1074</v>
      </c>
      <c r="AH29" s="3">
        <f t="shared" si="12"/>
        <v>3054</v>
      </c>
      <c r="AI29" s="3">
        <f t="shared" si="13"/>
        <v>4746</v>
      </c>
      <c r="AJ29" s="18">
        <f t="shared" si="0"/>
        <v>5461.1631360000001</v>
      </c>
      <c r="AK29" s="18">
        <f t="shared" si="1"/>
        <v>6699.285640054004</v>
      </c>
      <c r="AL29" s="13"/>
      <c r="AM29" s="3">
        <f t="shared" si="14"/>
        <v>354</v>
      </c>
      <c r="AN29" s="3">
        <f t="shared" si="15"/>
        <v>1127</v>
      </c>
      <c r="AO29" s="3">
        <f t="shared" si="16"/>
        <v>1983</v>
      </c>
      <c r="AP29" s="3">
        <f t="shared" si="29"/>
        <v>2585.7779999999998</v>
      </c>
      <c r="AQ29" s="3">
        <f t="shared" si="18"/>
        <v>4484.9526146465796</v>
      </c>
      <c r="AR29" s="10"/>
      <c r="AS29" s="4">
        <f t="shared" si="19"/>
        <v>3.0338983050847457</v>
      </c>
      <c r="AT29" s="4">
        <f t="shared" si="20"/>
        <v>2.7098491570541259</v>
      </c>
      <c r="AU29" s="4">
        <f t="shared" si="2"/>
        <v>2.3933434190620271</v>
      </c>
      <c r="AV29" s="4">
        <f t="shared" si="21"/>
        <v>2.3795202651961946</v>
      </c>
      <c r="AW29" s="4">
        <f t="shared" si="22"/>
        <v>2.1120000000000001</v>
      </c>
      <c r="AX29" s="4">
        <f t="shared" si="23"/>
        <v>1.4937249544568303</v>
      </c>
      <c r="AY29" t="s">
        <v>42</v>
      </c>
      <c r="BD29" s="3">
        <v>2452.424</v>
      </c>
      <c r="BE29" s="3">
        <v>2585.7779999999998</v>
      </c>
      <c r="BF29" s="3">
        <v>2746.1779999999999</v>
      </c>
      <c r="BG29" s="3">
        <v>2538.741</v>
      </c>
      <c r="BH29" s="3">
        <v>2412.2890000000002</v>
      </c>
      <c r="BI29" s="15">
        <v>2.012</v>
      </c>
      <c r="BJ29" s="15">
        <v>2.1120000000000001</v>
      </c>
      <c r="BK29" s="15">
        <v>2.214</v>
      </c>
      <c r="BM29" s="17">
        <f t="shared" si="24"/>
        <v>310.08</v>
      </c>
      <c r="BN29" s="3">
        <f t="shared" si="25"/>
        <v>3054</v>
      </c>
      <c r="BO29" s="3">
        <f t="shared" si="26"/>
        <v>4773</v>
      </c>
      <c r="BP29" s="18">
        <f t="shared" si="27"/>
        <v>5488.1631360000001</v>
      </c>
      <c r="BQ29" s="18">
        <f t="shared" si="28"/>
        <v>6726.285640054004</v>
      </c>
    </row>
    <row r="30" spans="1:69" x14ac:dyDescent="0.25">
      <c r="A30" s="2">
        <v>311.01</v>
      </c>
      <c r="B30" s="3">
        <v>1851</v>
      </c>
      <c r="C30" s="3">
        <v>4313</v>
      </c>
      <c r="D30" s="3">
        <v>4803</v>
      </c>
      <c r="E30" s="3">
        <v>4795</v>
      </c>
      <c r="F30" s="3">
        <v>2020</v>
      </c>
      <c r="G30" s="3">
        <v>2456</v>
      </c>
      <c r="H30" s="4">
        <f t="shared" si="3"/>
        <v>2.3737623762376239</v>
      </c>
      <c r="I30" s="5">
        <f t="shared" si="4"/>
        <v>0.82247557003257332</v>
      </c>
      <c r="J30" s="3">
        <v>4780</v>
      </c>
      <c r="K30" s="3">
        <v>4780</v>
      </c>
      <c r="L30" s="3">
        <v>1994</v>
      </c>
      <c r="M30" s="3">
        <v>2299</v>
      </c>
      <c r="N30" s="4">
        <f t="shared" si="5"/>
        <v>2.3971915747241725</v>
      </c>
      <c r="O30" s="5">
        <f t="shared" si="6"/>
        <v>0.8673336233144846</v>
      </c>
      <c r="P30" s="3">
        <v>4799.7851387535084</v>
      </c>
      <c r="Q30" s="3">
        <v>4799.7851387535084</v>
      </c>
      <c r="R30" s="3">
        <v>2013.8849943128369</v>
      </c>
      <c r="S30" s="3">
        <v>2320</v>
      </c>
      <c r="T30" s="3">
        <f>_xlfn.FORECAST.LINEAR(2055, CHOOSE({1,2,3,4}, B30, F30, L30, R30), CHOOSE({1,2,3,4}, 2000, 2010, 2020, 2025))</f>
        <v>2203.7926185397027</v>
      </c>
      <c r="U30" s="3">
        <f>_xlfn.FORECAST.LINEAR(2055, CHOOSE({1,2,3,4}, C30, E30, K30, Q30), CHOOSE({1,2,3,4}, 2000, 2010, 2020, 2025))</f>
        <v>5408.8623279502062</v>
      </c>
      <c r="V30" s="3" cm="1">
        <f t="array" ref="V30">_xlfn.LET(
  _xlpm.ys, CHOOSE({1,2,3}, D30-E30, J30-K30, P30-Q30),
  _xlpm.xs, CHOOSE({1,2,3}, 2010, 2020, 2025),
  _xlpm.pos, _xlpm.ys&gt;0,
  _xlpm.n, SUM(--_xlpm.pos),
  IF(_xlpm.n&gt;=2, GROWTH(_xlfn._xlws.FILTER(_xlpm.ys,_xlpm.pos), _xlfn._xlws.FILTER(_xlpm.xs,_xlpm.pos), 2055), MAX(P30-Q30,0))
)</f>
        <v>0</v>
      </c>
      <c r="W30" s="3">
        <f>_xlfn.FORECAST.LINEAR(2055, CHOOSE({1,2,3}, D30-E30, J30-K30, P30-Q30), CHOOSE({1,2,3}, 2010, 2020, 2025))</f>
        <v>-18.285714285714221</v>
      </c>
      <c r="X30" s="4">
        <f>FORECAST(2055, CHOOSE({1,2,3,4}, C30/B30, E30/F30, K30/L30, Q30/R30), CHOOSE({1,2,3,4}, 2000, 2010, 2020, 2025))</f>
        <v>2.4667107759936604</v>
      </c>
      <c r="Y30" s="4" cm="1">
        <f t="array" ref="Y30">GROWTH(CHOOSE({1,2,3,4}, C30/B30, E30/F30, K30/L30, Q30/R30), CHOOSE({1,2,3,4}, 2000, 2010, 2020, 2025), 2055)</f>
        <v>2.4689557248575849</v>
      </c>
      <c r="Z30" s="12"/>
      <c r="AA30" s="3">
        <f t="shared" si="7"/>
        <v>8</v>
      </c>
      <c r="AB30" s="3">
        <f t="shared" si="8"/>
        <v>0</v>
      </c>
      <c r="AC30" s="18">
        <f t="shared" si="9"/>
        <v>0</v>
      </c>
      <c r="AD30" s="18">
        <f t="shared" si="10"/>
        <v>0</v>
      </c>
      <c r="AE30" s="13" t="s">
        <v>55</v>
      </c>
      <c r="AF30" s="13"/>
      <c r="AG30" s="3">
        <f t="shared" si="11"/>
        <v>4313</v>
      </c>
      <c r="AH30" s="3">
        <f t="shared" si="12"/>
        <v>4795</v>
      </c>
      <c r="AI30" s="3">
        <f t="shared" si="13"/>
        <v>4780</v>
      </c>
      <c r="AJ30" s="18">
        <f t="shared" si="0"/>
        <v>5748.7970420000001</v>
      </c>
      <c r="AK30" s="18">
        <f t="shared" si="1"/>
        <v>5436.1190002071708</v>
      </c>
      <c r="AL30" s="13"/>
      <c r="AM30" s="3">
        <f t="shared" si="14"/>
        <v>1851</v>
      </c>
      <c r="AN30" s="3">
        <f t="shared" si="15"/>
        <v>2020</v>
      </c>
      <c r="AO30" s="3">
        <f t="shared" si="16"/>
        <v>1994</v>
      </c>
      <c r="AP30" s="3">
        <f t="shared" si="29"/>
        <v>2376.518</v>
      </c>
      <c r="AQ30" s="3">
        <f t="shared" si="18"/>
        <v>2203.7926185397027</v>
      </c>
      <c r="AR30" s="10"/>
      <c r="AS30" s="4">
        <f t="shared" si="19"/>
        <v>2.3300918422474339</v>
      </c>
      <c r="AT30" s="4">
        <f t="shared" si="20"/>
        <v>2.3737623762376239</v>
      </c>
      <c r="AU30" s="4">
        <f t="shared" si="2"/>
        <v>2.3971915747241725</v>
      </c>
      <c r="AV30" s="4">
        <f t="shared" si="21"/>
        <v>2.3833461951938602</v>
      </c>
      <c r="AW30" s="4">
        <f t="shared" si="22"/>
        <v>2.419</v>
      </c>
      <c r="AX30" s="4">
        <f t="shared" si="23"/>
        <v>2.4667107759936604</v>
      </c>
      <c r="AY30" t="s">
        <v>42</v>
      </c>
      <c r="BD30" s="3">
        <v>2196.6439999999998</v>
      </c>
      <c r="BE30" s="3">
        <v>2376.518</v>
      </c>
      <c r="BF30" s="3">
        <v>2730.989</v>
      </c>
      <c r="BG30" s="3">
        <v>2429.3780000000002</v>
      </c>
      <c r="BH30" s="3">
        <v>2391.777</v>
      </c>
      <c r="BI30" s="15">
        <v>2.3050000000000002</v>
      </c>
      <c r="BJ30" s="15">
        <v>2.419</v>
      </c>
      <c r="BK30" s="15">
        <v>2.536</v>
      </c>
      <c r="BM30" s="17">
        <f t="shared" si="24"/>
        <v>311.01</v>
      </c>
      <c r="BN30" s="3">
        <f t="shared" si="25"/>
        <v>4803</v>
      </c>
      <c r="BO30" s="3">
        <f t="shared" si="26"/>
        <v>4780</v>
      </c>
      <c r="BP30" s="18">
        <f t="shared" si="27"/>
        <v>5748.7970420000001</v>
      </c>
      <c r="BQ30" s="18">
        <f t="shared" si="28"/>
        <v>5436.1190002071708</v>
      </c>
    </row>
    <row r="31" spans="1:69" x14ac:dyDescent="0.25">
      <c r="A31" s="2">
        <v>311.02</v>
      </c>
      <c r="B31" s="3">
        <v>1555</v>
      </c>
      <c r="C31" s="3">
        <v>4082</v>
      </c>
      <c r="D31" s="3">
        <v>5111</v>
      </c>
      <c r="E31" s="3">
        <v>5111</v>
      </c>
      <c r="F31" s="3">
        <v>2026</v>
      </c>
      <c r="G31" s="3">
        <v>2217</v>
      </c>
      <c r="H31" s="4">
        <f t="shared" si="3"/>
        <v>2.5227048371174727</v>
      </c>
      <c r="I31" s="5">
        <f t="shared" si="4"/>
        <v>0.91384754172304916</v>
      </c>
      <c r="J31" s="3">
        <v>4900</v>
      </c>
      <c r="K31" s="3">
        <v>4900</v>
      </c>
      <c r="L31" s="3">
        <v>1994</v>
      </c>
      <c r="M31" s="3">
        <v>2214</v>
      </c>
      <c r="N31" s="4">
        <f t="shared" si="5"/>
        <v>2.4573721163490472</v>
      </c>
      <c r="O31" s="5">
        <f t="shared" si="6"/>
        <v>0.90063233965672995</v>
      </c>
      <c r="P31" s="3">
        <v>5159.8329147537979</v>
      </c>
      <c r="Q31" s="3">
        <v>5159.8329147537979</v>
      </c>
      <c r="R31" s="3">
        <v>2111.9339145311128</v>
      </c>
      <c r="S31" s="3">
        <v>2343</v>
      </c>
      <c r="T31" s="3">
        <f>_xlfn.FORECAST.LINEAR(2055, CHOOSE({1,2,3,4}, B31, F31, L31, R31), CHOOSE({1,2,3,4}, 2000, 2010, 2020, 2025))</f>
        <v>2731.9681083604883</v>
      </c>
      <c r="U31" s="3">
        <f>_xlfn.FORECAST.LINEAR(2055, CHOOSE({1,2,3,4}, C31, E31, K31, Q31), CHOOSE({1,2,3,4}, 2000, 2010, 2020, 2025))</f>
        <v>6309.8835493743682</v>
      </c>
      <c r="V31" s="3" cm="1">
        <f t="array" ref="V31">_xlfn.LET(
  _xlpm.ys, CHOOSE({1,2,3}, D31-E31, J31-K31, P31-Q31),
  _xlpm.xs, CHOOSE({1,2,3}, 2010, 2020, 2025),
  _xlpm.pos, _xlpm.ys&gt;0,
  _xlpm.n, SUM(--_xlpm.pos),
  IF(_xlpm.n&gt;=2, GROWTH(_xlfn._xlws.FILTER(_xlpm.ys,_xlpm.pos), _xlfn._xlws.FILTER(_xlpm.xs,_xlpm.pos), 2055), MAX(P31-Q31,0))
)</f>
        <v>0</v>
      </c>
      <c r="W31" s="3">
        <f>_xlfn.FORECAST.LINEAR(2055, CHOOSE({1,2,3}, D31-E31, J31-K31, P31-Q31), CHOOSE({1,2,3}, 2010, 2020, 2025))</f>
        <v>0</v>
      </c>
      <c r="X31" s="4">
        <f>FORECAST(2055, CHOOSE({1,2,3,4}, C31/B31, E31/F31, K31/L31, Q31/R31), CHOOSE({1,2,3,4}, 2000, 2010, 2020, 2025))</f>
        <v>2.208858059860269</v>
      </c>
      <c r="Y31" s="4" cm="1">
        <f t="array" ref="Y31">GROWTH(CHOOSE({1,2,3,4}, C31/B31, E31/F31, K31/L31, Q31/R31), CHOOSE({1,2,3,4}, 2000, 2010, 2020, 2025), 2055)</f>
        <v>2.2274693339735632</v>
      </c>
      <c r="Z31" s="12"/>
      <c r="AA31" s="3">
        <f t="shared" si="7"/>
        <v>0</v>
      </c>
      <c r="AB31" s="3">
        <f t="shared" si="8"/>
        <v>0</v>
      </c>
      <c r="AC31" s="18">
        <f t="shared" si="9"/>
        <v>0</v>
      </c>
      <c r="AD31" s="18">
        <f t="shared" si="10"/>
        <v>0</v>
      </c>
      <c r="AE31" s="13" t="s">
        <v>55</v>
      </c>
      <c r="AF31" s="13"/>
      <c r="AG31" s="3">
        <f t="shared" si="11"/>
        <v>4082</v>
      </c>
      <c r="AH31" s="3">
        <f t="shared" si="12"/>
        <v>5111</v>
      </c>
      <c r="AI31" s="3">
        <f t="shared" si="13"/>
        <v>4900</v>
      </c>
      <c r="AJ31" s="18">
        <f t="shared" si="0"/>
        <v>7209.6229999999996</v>
      </c>
      <c r="AK31" s="18">
        <f t="shared" si="1"/>
        <v>6034.5297754332769</v>
      </c>
      <c r="AL31" s="13"/>
      <c r="AM31" s="3">
        <f t="shared" si="14"/>
        <v>1555</v>
      </c>
      <c r="AN31" s="3">
        <f t="shared" si="15"/>
        <v>2026</v>
      </c>
      <c r="AO31" s="3">
        <f t="shared" si="16"/>
        <v>1994</v>
      </c>
      <c r="AP31" s="3">
        <f t="shared" si="29"/>
        <v>2625.5</v>
      </c>
      <c r="AQ31" s="3">
        <f t="shared" si="18"/>
        <v>2731.9681083604883</v>
      </c>
      <c r="AR31" s="10"/>
      <c r="AS31" s="4">
        <f t="shared" si="19"/>
        <v>2.6250803858520899</v>
      </c>
      <c r="AT31" s="4">
        <f t="shared" si="20"/>
        <v>2.5227048371174727</v>
      </c>
      <c r="AU31" s="4">
        <f t="shared" si="2"/>
        <v>2.4573721163490472</v>
      </c>
      <c r="AV31" s="4">
        <f t="shared" si="21"/>
        <v>2.44317915406902</v>
      </c>
      <c r="AW31" s="4">
        <f t="shared" si="22"/>
        <v>2.746</v>
      </c>
      <c r="AX31" s="4">
        <f t="shared" si="23"/>
        <v>2.208858059860269</v>
      </c>
      <c r="AY31" t="s">
        <v>42</v>
      </c>
      <c r="BD31" s="3">
        <v>2320.8429999999998</v>
      </c>
      <c r="BE31" s="3">
        <v>2625.5</v>
      </c>
      <c r="BF31" s="3">
        <v>3280.453</v>
      </c>
      <c r="BG31" s="3">
        <v>2781.5770000000002</v>
      </c>
      <c r="BH31" s="3">
        <v>2555.1080000000002</v>
      </c>
      <c r="BI31" s="15">
        <v>2.6160000000000001</v>
      </c>
      <c r="BJ31" s="15">
        <v>2.746</v>
      </c>
      <c r="BK31" s="15">
        <v>2.8780000000000001</v>
      </c>
      <c r="BM31" s="17">
        <f t="shared" si="24"/>
        <v>311.02</v>
      </c>
      <c r="BN31" s="3">
        <f t="shared" si="25"/>
        <v>5111</v>
      </c>
      <c r="BO31" s="3">
        <f t="shared" si="26"/>
        <v>4900</v>
      </c>
      <c r="BP31" s="18">
        <f t="shared" si="27"/>
        <v>7209.6229999999996</v>
      </c>
      <c r="BQ31" s="18">
        <f t="shared" si="28"/>
        <v>6034.5297754332769</v>
      </c>
    </row>
    <row r="32" spans="1:69" x14ac:dyDescent="0.25">
      <c r="A32" s="6" t="s">
        <v>9</v>
      </c>
      <c r="B32" s="7">
        <v>86014</v>
      </c>
      <c r="C32" s="7">
        <v>31882</v>
      </c>
      <c r="D32" s="7">
        <f>SUM(D4:D31)</f>
        <v>113237</v>
      </c>
      <c r="E32" s="7">
        <f>SUM(E4:E31)</f>
        <v>109182</v>
      </c>
      <c r="F32" s="7">
        <f>SUM(F4:F31)</f>
        <v>42614</v>
      </c>
      <c r="G32" s="7">
        <f>SUM(G4:G31)</f>
        <v>46612</v>
      </c>
      <c r="H32" s="8">
        <f t="shared" ref="H32" si="30">E32/F32</f>
        <v>2.5621157366123808</v>
      </c>
      <c r="I32" s="9">
        <f t="shared" ref="I32" si="31">F32/G32</f>
        <v>0.91422809576932984</v>
      </c>
      <c r="J32" s="7">
        <f>SUM(J4:J31)</f>
        <v>123498</v>
      </c>
      <c r="K32" s="7">
        <f>SUM(K4:K31)</f>
        <v>118748</v>
      </c>
      <c r="L32" s="7">
        <f>SUM(L4:L31)</f>
        <v>47622</v>
      </c>
      <c r="M32" s="7">
        <f>SUM(M4:M31)</f>
        <v>51685</v>
      </c>
      <c r="N32" s="8">
        <f t="shared" ref="N32" si="32">K32/L32</f>
        <v>2.4935533996892194</v>
      </c>
      <c r="O32" s="9">
        <f t="shared" ref="O32" si="33">L32/M32</f>
        <v>0.92138918448292539</v>
      </c>
      <c r="P32" s="11">
        <f t="shared" ref="P32:W32" si="34">SUM(P4:P31)</f>
        <v>131609.99999999994</v>
      </c>
      <c r="Q32" s="11">
        <f t="shared" si="34"/>
        <v>126859.99999999994</v>
      </c>
      <c r="R32" s="11">
        <f t="shared" si="34"/>
        <v>51206.000000000015</v>
      </c>
      <c r="S32" s="11">
        <f t="shared" si="34"/>
        <v>55556</v>
      </c>
      <c r="T32" s="11">
        <f t="shared" si="34"/>
        <v>74152.440677966108</v>
      </c>
      <c r="U32" s="11">
        <f t="shared" si="34"/>
        <v>180017.220338983</v>
      </c>
      <c r="V32" s="11">
        <f t="shared" si="34"/>
        <v>10783.993349636705</v>
      </c>
      <c r="W32" s="11">
        <f t="shared" si="34"/>
        <v>6338.5714285714294</v>
      </c>
      <c r="X32" s="4">
        <f>AVERAGE(X4:X31)</f>
        <v>2.3038109807881813</v>
      </c>
      <c r="Y32" s="4">
        <f>AVERAGE(Y4:Y31)</f>
        <v>2.3320338499426123</v>
      </c>
      <c r="Z32" s="12"/>
      <c r="AA32" s="11">
        <f t="shared" ref="AA32:AQ32" si="35">SUM(AA4:AA31)</f>
        <v>4055</v>
      </c>
      <c r="AB32" s="11">
        <f t="shared" si="35"/>
        <v>4750</v>
      </c>
      <c r="AC32" s="11">
        <f t="shared" si="35"/>
        <v>10783.993349636705</v>
      </c>
      <c r="AD32" s="11">
        <f t="shared" si="35"/>
        <v>10783.993349636705</v>
      </c>
      <c r="AE32" s="13"/>
      <c r="AF32" s="13"/>
      <c r="AG32" s="11">
        <f t="shared" si="35"/>
        <v>81942</v>
      </c>
      <c r="AH32" s="11">
        <f t="shared" si="35"/>
        <v>109182</v>
      </c>
      <c r="AI32" s="11">
        <f t="shared" si="35"/>
        <v>118748</v>
      </c>
      <c r="AJ32" s="11">
        <f t="shared" si="35"/>
        <v>170615.16241727647</v>
      </c>
      <c r="AK32" s="11">
        <f t="shared" si="35"/>
        <v>172199.98056676565</v>
      </c>
      <c r="AL32" s="13"/>
      <c r="AM32" s="11">
        <f t="shared" si="35"/>
        <v>31882</v>
      </c>
      <c r="AN32" s="11">
        <f t="shared" si="35"/>
        <v>42614</v>
      </c>
      <c r="AO32" s="11">
        <f t="shared" si="35"/>
        <v>47622</v>
      </c>
      <c r="AP32" s="11">
        <f t="shared" si="35"/>
        <v>70073.792999999991</v>
      </c>
      <c r="AQ32" s="11">
        <f t="shared" si="35"/>
        <v>74152.440677966108</v>
      </c>
      <c r="AR32" s="10"/>
      <c r="AS32" s="4">
        <f>AVERAGE(AS4:AS31)</f>
        <v>2.6038885684075082</v>
      </c>
      <c r="AT32" s="4">
        <f>AVERAGE(AT4:AT31)</f>
        <v>2.5656818525666796</v>
      </c>
      <c r="AU32" s="4">
        <f>AVERAGE(AU4:AU31)</f>
        <v>2.4879731116991262</v>
      </c>
      <c r="AV32" s="4">
        <f>AVERAGE(AV4:AV31)</f>
        <v>2.4736034082695406</v>
      </c>
      <c r="AW32" s="4">
        <f t="shared" si="22"/>
        <v>2.3617857142857139</v>
      </c>
      <c r="AX32" s="4">
        <f t="shared" si="23"/>
        <v>2.3038109807881813</v>
      </c>
      <c r="BD32" s="7">
        <f>SUM(BD4:BD31)</f>
        <v>61723.989000000009</v>
      </c>
      <c r="BE32" s="7">
        <f>SUM(BE4:BE31)</f>
        <v>70073.792999999991</v>
      </c>
      <c r="BF32" s="7">
        <f>SUM(BF4:BF31)</f>
        <v>81217.608000000007</v>
      </c>
      <c r="BG32" s="7">
        <f>SUM(BG4:BG31)</f>
        <v>70072.509000000005</v>
      </c>
      <c r="BH32" s="7">
        <f>SUM(BH4:BH31)</f>
        <v>70073.793999999994</v>
      </c>
      <c r="BI32" s="15">
        <f>AVERAGE(BI4:BI31)</f>
        <v>2.2501071428571424</v>
      </c>
      <c r="BJ32" s="15">
        <f t="shared" ref="BJ32:BK32" si="36">AVERAGE(BJ4:BJ31)</f>
        <v>2.3617857142857139</v>
      </c>
      <c r="BK32" s="15">
        <f t="shared" si="36"/>
        <v>2.4757142857142855</v>
      </c>
      <c r="BM32" s="7" t="s">
        <v>24</v>
      </c>
      <c r="BN32" s="7">
        <f>SUM(BN4:BN31)</f>
        <v>113237</v>
      </c>
      <c r="BO32" s="7">
        <f>SUM(BO4:BO31)</f>
        <v>123498</v>
      </c>
      <c r="BP32" s="7">
        <f>SUM(BP4:BP31)</f>
        <v>181399.15576691317</v>
      </c>
      <c r="BQ32" s="7">
        <f>SUM(BQ4:BQ31)</f>
        <v>182983.97391640229</v>
      </c>
    </row>
    <row r="33" spans="2:44" x14ac:dyDescent="0.25">
      <c r="AR33" s="10"/>
    </row>
    <row r="34" spans="2:44" x14ac:dyDescent="0.25">
      <c r="C34" t="s">
        <v>18</v>
      </c>
      <c r="AR34" s="10"/>
    </row>
    <row r="35" spans="2:44" x14ac:dyDescent="0.25">
      <c r="AR35" s="10"/>
    </row>
    <row r="37" spans="2:44" x14ac:dyDescent="0.25">
      <c r="B37" s="13"/>
      <c r="C37" s="13"/>
      <c r="E37" s="13"/>
    </row>
    <row r="38" spans="2:44" x14ac:dyDescent="0.25">
      <c r="B38" s="13"/>
      <c r="C38" s="13"/>
      <c r="E38" s="13"/>
    </row>
    <row r="39" spans="2:44" x14ac:dyDescent="0.25">
      <c r="B39" s="13"/>
      <c r="C39" s="13"/>
      <c r="E39" s="13"/>
    </row>
    <row r="40" spans="2:44" x14ac:dyDescent="0.25">
      <c r="B40" s="13"/>
      <c r="C40" s="13"/>
      <c r="E40" s="13"/>
    </row>
    <row r="41" spans="2:44" x14ac:dyDescent="0.25">
      <c r="B41" s="13"/>
      <c r="C41" s="13"/>
      <c r="E41" s="13"/>
    </row>
    <row r="42" spans="2:44" x14ac:dyDescent="0.25">
      <c r="B42" s="13"/>
      <c r="C42" s="13"/>
      <c r="E42" s="13"/>
    </row>
    <row r="43" spans="2:44" x14ac:dyDescent="0.25">
      <c r="B43" s="13"/>
      <c r="C43" s="13"/>
      <c r="E43" s="13"/>
    </row>
    <row r="44" spans="2:44" x14ac:dyDescent="0.25">
      <c r="B44" s="13"/>
      <c r="C44" s="13"/>
      <c r="E44" s="13"/>
    </row>
    <row r="45" spans="2:44" x14ac:dyDescent="0.25">
      <c r="B45" s="13"/>
      <c r="C45" s="13"/>
      <c r="E45" s="13"/>
    </row>
    <row r="46" spans="2:44" x14ac:dyDescent="0.25">
      <c r="B46" s="13"/>
      <c r="C46" s="13"/>
      <c r="E46" s="13"/>
    </row>
    <row r="47" spans="2:44" x14ac:dyDescent="0.25">
      <c r="B47" s="13"/>
      <c r="C47" s="13"/>
      <c r="E47" s="13"/>
    </row>
    <row r="48" spans="2:44" x14ac:dyDescent="0.25">
      <c r="B48" s="13"/>
      <c r="C48" s="13"/>
      <c r="E48" s="13"/>
    </row>
    <row r="49" spans="2:5" x14ac:dyDescent="0.25">
      <c r="B49" s="13"/>
      <c r="C49" s="13"/>
      <c r="E49" s="13"/>
    </row>
    <row r="50" spans="2:5" x14ac:dyDescent="0.25">
      <c r="B50" s="13"/>
      <c r="C50" s="13"/>
      <c r="E50" s="13"/>
    </row>
    <row r="51" spans="2:5" x14ac:dyDescent="0.25">
      <c r="B51" s="13"/>
      <c r="C51" s="13"/>
      <c r="E51" s="13"/>
    </row>
    <row r="52" spans="2:5" x14ac:dyDescent="0.25">
      <c r="B52" s="13"/>
      <c r="C52" s="13"/>
      <c r="E52" s="13"/>
    </row>
    <row r="53" spans="2:5" x14ac:dyDescent="0.25">
      <c r="B53" s="13"/>
      <c r="C53" s="13"/>
      <c r="E53" s="13"/>
    </row>
    <row r="54" spans="2:5" x14ac:dyDescent="0.25">
      <c r="B54" s="13"/>
      <c r="C54" s="13"/>
      <c r="E54" s="13"/>
    </row>
    <row r="55" spans="2:5" x14ac:dyDescent="0.25">
      <c r="B55" s="13"/>
      <c r="C55" s="13"/>
      <c r="E55" s="13"/>
    </row>
    <row r="56" spans="2:5" x14ac:dyDescent="0.25">
      <c r="B56" s="13"/>
      <c r="C56" s="13"/>
      <c r="E56" s="13"/>
    </row>
    <row r="57" spans="2:5" x14ac:dyDescent="0.25">
      <c r="B57" s="13"/>
      <c r="C57" s="13"/>
      <c r="E57" s="13"/>
    </row>
    <row r="58" spans="2:5" x14ac:dyDescent="0.25">
      <c r="B58" s="13"/>
      <c r="C58" s="13"/>
      <c r="E58" s="13"/>
    </row>
    <row r="59" spans="2:5" x14ac:dyDescent="0.25">
      <c r="B59" s="13"/>
      <c r="C59" s="13"/>
      <c r="E59" s="13"/>
    </row>
    <row r="60" spans="2:5" x14ac:dyDescent="0.25">
      <c r="B60" s="13"/>
      <c r="C60" s="13"/>
      <c r="E60" s="13"/>
    </row>
    <row r="61" spans="2:5" x14ac:dyDescent="0.25">
      <c r="B61" s="13"/>
      <c r="C61" s="13"/>
      <c r="E61" s="13"/>
    </row>
    <row r="62" spans="2:5" x14ac:dyDescent="0.25">
      <c r="B62" s="13"/>
      <c r="C62" s="13"/>
      <c r="E62" s="13"/>
    </row>
    <row r="63" spans="2:5" x14ac:dyDescent="0.25">
      <c r="B63" s="13"/>
      <c r="C63" s="13"/>
      <c r="E63" s="13"/>
    </row>
    <row r="64" spans="2:5" x14ac:dyDescent="0.25">
      <c r="B64" s="13"/>
      <c r="C64" s="13"/>
      <c r="E64" s="13"/>
    </row>
    <row r="65" spans="2:5" x14ac:dyDescent="0.25">
      <c r="B65" s="13"/>
      <c r="C65" s="13"/>
      <c r="E65" s="13"/>
    </row>
  </sheetData>
  <sortState xmlns:xlrd2="http://schemas.microsoft.com/office/spreadsheetml/2017/richdata2" ref="BA16:BC16">
    <sortCondition ref="BA16"/>
  </sortState>
  <mergeCells count="37">
    <mergeCell ref="BM2:BM3"/>
    <mergeCell ref="BN2:BQ2"/>
    <mergeCell ref="T1:Y1"/>
    <mergeCell ref="AA2:AD2"/>
    <mergeCell ref="AG2:AK2"/>
    <mergeCell ref="AM2:AQ2"/>
    <mergeCell ref="BD2:BK2"/>
    <mergeCell ref="T2:T3"/>
    <mergeCell ref="U2:U3"/>
    <mergeCell ref="X2:X3"/>
    <mergeCell ref="Y2:Y3"/>
    <mergeCell ref="AS2:AX2"/>
    <mergeCell ref="W2:W3"/>
    <mergeCell ref="V2:V3"/>
    <mergeCell ref="A1:A3"/>
    <mergeCell ref="J2:J3"/>
    <mergeCell ref="K2:K3"/>
    <mergeCell ref="L2:L3"/>
    <mergeCell ref="M2:M3"/>
    <mergeCell ref="J1:O1"/>
    <mergeCell ref="H2:H3"/>
    <mergeCell ref="I2:I3"/>
    <mergeCell ref="N2:N3"/>
    <mergeCell ref="O2:O3"/>
    <mergeCell ref="D1:I1"/>
    <mergeCell ref="D2:D3"/>
    <mergeCell ref="E2:E3"/>
    <mergeCell ref="B1:C1"/>
    <mergeCell ref="B2:B3"/>
    <mergeCell ref="C2:C3"/>
    <mergeCell ref="P1:S1"/>
    <mergeCell ref="F2:F3"/>
    <mergeCell ref="G2:G3"/>
    <mergeCell ref="P2:P3"/>
    <mergeCell ref="Q2:Q3"/>
    <mergeCell ref="R2:R3"/>
    <mergeCell ref="S2:S3"/>
  </mergeCells>
  <pageMargins left="0.7" right="0.7" top="0.75" bottom="0.75" header="0.3" footer="0.3"/>
  <pageSetup scale="75" orientation="landscape" r:id="rId1"/>
  <headerFooter>
    <oddHeader>&amp;C&amp;"-,Bold"&amp;16Faulkner County Census Tract Population and Housing
 2010-2020</oddHeader>
    <oddFooter>Page &amp;P of &amp;N</oddFoot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ateAxis="1" displayEmptyCellsAs="gap" xr2:uid="{16B5B4C5-D134-44AC-87F8-AC65A339CE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m:f>Faulkner!AS3:AW3</xm:f>
          <x14:sparklines>
            <x14:sparkline>
              <xm:f>Faulkner!AS4:AW4</xm:f>
              <xm:sqref>AZ4</xm:sqref>
            </x14:sparkline>
            <x14:sparkline>
              <xm:f>Faulkner!AS5:AW5</xm:f>
              <xm:sqref>AZ5</xm:sqref>
            </x14:sparkline>
            <x14:sparkline>
              <xm:f>Faulkner!AS6:AW6</xm:f>
              <xm:sqref>AZ6</xm:sqref>
            </x14:sparkline>
            <x14:sparkline>
              <xm:f>Faulkner!AS7:AW7</xm:f>
              <xm:sqref>AZ7</xm:sqref>
            </x14:sparkline>
            <x14:sparkline>
              <xm:f>Faulkner!AS8:AW8</xm:f>
              <xm:sqref>AZ8</xm:sqref>
            </x14:sparkline>
            <x14:sparkline>
              <xm:f>Faulkner!AS9:AW9</xm:f>
              <xm:sqref>AZ9</xm:sqref>
            </x14:sparkline>
            <x14:sparkline>
              <xm:f>Faulkner!AS10:AW10</xm:f>
              <xm:sqref>AZ10</xm:sqref>
            </x14:sparkline>
            <x14:sparkline>
              <xm:f>Faulkner!AS11:AW11</xm:f>
              <xm:sqref>AZ11</xm:sqref>
            </x14:sparkline>
            <x14:sparkline>
              <xm:f>Faulkner!AS12:AW12</xm:f>
              <xm:sqref>AZ12</xm:sqref>
            </x14:sparkline>
            <x14:sparkline>
              <xm:f>Faulkner!AS13:AW13</xm:f>
              <xm:sqref>AZ13</xm:sqref>
            </x14:sparkline>
            <x14:sparkline>
              <xm:f>Faulkner!AS14:AW14</xm:f>
              <xm:sqref>AZ14</xm:sqref>
            </x14:sparkline>
            <x14:sparkline>
              <xm:f>Faulkner!AS15:AW15</xm:f>
              <xm:sqref>AZ15</xm:sqref>
            </x14:sparkline>
            <x14:sparkline>
              <xm:f>Faulkner!AS16:AW16</xm:f>
              <xm:sqref>AZ16</xm:sqref>
            </x14:sparkline>
            <x14:sparkline>
              <xm:f>Faulkner!AS17:AW17</xm:f>
              <xm:sqref>AZ17</xm:sqref>
            </x14:sparkline>
            <x14:sparkline>
              <xm:f>Faulkner!AS18:AW18</xm:f>
              <xm:sqref>AZ18</xm:sqref>
            </x14:sparkline>
            <x14:sparkline>
              <xm:f>Faulkner!AS19:AW19</xm:f>
              <xm:sqref>AZ19</xm:sqref>
            </x14:sparkline>
            <x14:sparkline>
              <xm:f>Faulkner!AS20:AW20</xm:f>
              <xm:sqref>AZ20</xm:sqref>
            </x14:sparkline>
            <x14:sparkline>
              <xm:f>Faulkner!AS21:AW21</xm:f>
              <xm:sqref>AZ21</xm:sqref>
            </x14:sparkline>
            <x14:sparkline>
              <xm:f>Faulkner!AS22:AW22</xm:f>
              <xm:sqref>AZ22</xm:sqref>
            </x14:sparkline>
            <x14:sparkline>
              <xm:f>Faulkner!AS23:AW23</xm:f>
              <xm:sqref>AZ23</xm:sqref>
            </x14:sparkline>
            <x14:sparkline>
              <xm:f>Faulkner!AS24:AW24</xm:f>
              <xm:sqref>AZ24</xm:sqref>
            </x14:sparkline>
            <x14:sparkline>
              <xm:f>Faulkner!AS25:AW25</xm:f>
              <xm:sqref>AZ25</xm:sqref>
            </x14:sparkline>
            <x14:sparkline>
              <xm:f>Faulkner!AS26:AW26</xm:f>
              <xm:sqref>AZ26</xm:sqref>
            </x14:sparkline>
            <x14:sparkline>
              <xm:f>Faulkner!AS27:AW27</xm:f>
              <xm:sqref>AZ27</xm:sqref>
            </x14:sparkline>
            <x14:sparkline>
              <xm:f>Faulkner!AS28:AW28</xm:f>
              <xm:sqref>AZ28</xm:sqref>
            </x14:sparkline>
            <x14:sparkline>
              <xm:f>Faulkner!AS29:AW29</xm:f>
              <xm:sqref>AZ29</xm:sqref>
            </x14:sparkline>
            <x14:sparkline>
              <xm:f>Faulkner!AS30:AW30</xm:f>
              <xm:sqref>AZ30</xm:sqref>
            </x14:sparkline>
            <x14:sparkline>
              <xm:f>Faulkner!AS31:AW31</xm:f>
              <xm:sqref>AZ31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8E7C-7F7E-440D-90CF-BC414145FEB9}">
  <dimension ref="A1:Q275"/>
  <sheetViews>
    <sheetView topLeftCell="A241" workbookViewId="0">
      <selection activeCell="N259" sqref="N259"/>
    </sheetView>
  </sheetViews>
  <sheetFormatPr defaultRowHeight="15" x14ac:dyDescent="0.25"/>
  <sheetData>
    <row r="1" spans="1:17" ht="18.75" x14ac:dyDescent="0.3">
      <c r="A1" s="65" t="s">
        <v>56</v>
      </c>
      <c r="B1" s="62">
        <v>2055</v>
      </c>
      <c r="C1" s="63"/>
      <c r="D1" s="63"/>
      <c r="E1" s="63"/>
      <c r="F1" s="63"/>
      <c r="G1" s="63"/>
      <c r="H1" s="63"/>
      <c r="I1" s="64"/>
      <c r="J1" s="46">
        <v>2020</v>
      </c>
      <c r="K1" s="47"/>
      <c r="O1" s="61" t="s">
        <v>328</v>
      </c>
      <c r="P1" s="60" t="s">
        <v>7</v>
      </c>
      <c r="Q1" s="60"/>
    </row>
    <row r="2" spans="1:17" ht="15" customHeight="1" x14ac:dyDescent="0.25">
      <c r="A2" s="66"/>
      <c r="B2" s="48" t="s">
        <v>26</v>
      </c>
      <c r="C2" s="48" t="s">
        <v>27</v>
      </c>
      <c r="D2" s="48" t="s">
        <v>28</v>
      </c>
      <c r="E2" s="48" t="s">
        <v>29</v>
      </c>
      <c r="F2" s="48" t="s">
        <v>30</v>
      </c>
      <c r="G2" s="48" t="s">
        <v>50</v>
      </c>
      <c r="H2" s="48" t="s">
        <v>49</v>
      </c>
      <c r="I2" s="48" t="s">
        <v>51</v>
      </c>
      <c r="J2" s="48" t="s">
        <v>47</v>
      </c>
      <c r="K2" s="48" t="s">
        <v>46</v>
      </c>
      <c r="O2" s="61"/>
      <c r="P2" s="59">
        <v>2020</v>
      </c>
      <c r="Q2" s="59">
        <v>2055</v>
      </c>
    </row>
    <row r="3" spans="1:17" ht="36.75" customHeight="1" x14ac:dyDescent="0.25">
      <c r="A3" s="66"/>
      <c r="B3" s="49"/>
      <c r="C3" s="49"/>
      <c r="D3" s="49"/>
      <c r="E3" s="49"/>
      <c r="F3" s="49"/>
      <c r="G3" s="49"/>
      <c r="H3" s="49"/>
      <c r="I3" s="49"/>
      <c r="J3" s="49"/>
      <c r="K3" s="49"/>
      <c r="O3" s="61"/>
      <c r="P3" s="59"/>
      <c r="Q3" s="59"/>
    </row>
    <row r="4" spans="1:17" x14ac:dyDescent="0.25">
      <c r="A4" s="2" t="s">
        <v>155</v>
      </c>
      <c r="B4" s="3">
        <v>102.354</v>
      </c>
      <c r="C4" s="3">
        <v>134.482</v>
      </c>
      <c r="D4" s="3">
        <v>172.63800000000001</v>
      </c>
      <c r="E4" s="3">
        <v>136.785</v>
      </c>
      <c r="F4" s="3">
        <v>109.619</v>
      </c>
      <c r="G4" s="15">
        <v>2.04</v>
      </c>
      <c r="H4" s="15">
        <v>2.141</v>
      </c>
      <c r="I4" s="15">
        <v>2.2440000000000002</v>
      </c>
      <c r="J4" s="39">
        <v>0</v>
      </c>
      <c r="K4" s="39">
        <v>129</v>
      </c>
      <c r="O4" s="2">
        <v>4101</v>
      </c>
      <c r="P4" s="39">
        <f t="shared" ref="P4:P67" si="0">K4</f>
        <v>129</v>
      </c>
      <c r="Q4" s="18">
        <f>C4*H4+J4</f>
        <v>287.92596200000003</v>
      </c>
    </row>
    <row r="5" spans="1:17" x14ac:dyDescent="0.25">
      <c r="A5" s="2" t="s">
        <v>166</v>
      </c>
      <c r="B5" s="3">
        <v>918.40899999999999</v>
      </c>
      <c r="C5" s="3">
        <v>960.226</v>
      </c>
      <c r="D5" s="3">
        <v>987.43899999999996</v>
      </c>
      <c r="E5" s="3">
        <v>950.49599999999998</v>
      </c>
      <c r="F5" s="3">
        <v>976.51</v>
      </c>
      <c r="G5" s="15">
        <v>2.1949999999999998</v>
      </c>
      <c r="H5" s="15">
        <v>2.3039999999999998</v>
      </c>
      <c r="I5" s="15">
        <v>2.415</v>
      </c>
      <c r="J5" s="39">
        <v>0</v>
      </c>
      <c r="K5" s="39">
        <v>1560</v>
      </c>
      <c r="O5" s="2">
        <v>4102</v>
      </c>
      <c r="P5" s="39">
        <f t="shared" si="0"/>
        <v>1560</v>
      </c>
      <c r="Q5" s="18">
        <f t="shared" ref="Q5:Q68" si="1">C5*H5+J5</f>
        <v>2212.3607039999997</v>
      </c>
    </row>
    <row r="6" spans="1:17" x14ac:dyDescent="0.25">
      <c r="A6" s="2" t="s">
        <v>264</v>
      </c>
      <c r="B6" s="3">
        <v>245.27099999999999</v>
      </c>
      <c r="C6" s="3">
        <v>260.99299999999999</v>
      </c>
      <c r="D6" s="3">
        <v>275.21699999999998</v>
      </c>
      <c r="E6" s="3">
        <v>261.58600000000001</v>
      </c>
      <c r="F6" s="3">
        <v>268.85700000000003</v>
      </c>
      <c r="G6" s="15">
        <v>2.1949999999999998</v>
      </c>
      <c r="H6" s="15">
        <v>2.3039999999999998</v>
      </c>
      <c r="I6" s="15">
        <v>2.415</v>
      </c>
      <c r="J6" s="39">
        <v>0</v>
      </c>
      <c r="K6" s="39">
        <v>344</v>
      </c>
      <c r="O6" s="2">
        <v>4103</v>
      </c>
      <c r="P6" s="39">
        <f t="shared" si="0"/>
        <v>344</v>
      </c>
      <c r="Q6" s="18">
        <f t="shared" si="1"/>
        <v>601.32787199999996</v>
      </c>
    </row>
    <row r="7" spans="1:17" x14ac:dyDescent="0.25">
      <c r="A7" s="2" t="s">
        <v>164</v>
      </c>
      <c r="B7" s="3">
        <v>41.985999999999997</v>
      </c>
      <c r="C7" s="3">
        <v>64.540000000000006</v>
      </c>
      <c r="D7" s="3">
        <v>88.36</v>
      </c>
      <c r="E7" s="3">
        <v>64.804000000000002</v>
      </c>
      <c r="F7" s="3">
        <v>77.162999999999997</v>
      </c>
      <c r="G7" s="15">
        <v>2.1949999999999998</v>
      </c>
      <c r="H7" s="15">
        <v>2.3039999999999998</v>
      </c>
      <c r="I7" s="15">
        <v>2.415</v>
      </c>
      <c r="J7" s="39">
        <v>0</v>
      </c>
      <c r="K7" s="39">
        <v>22</v>
      </c>
      <c r="O7" s="2">
        <v>4104</v>
      </c>
      <c r="P7" s="39">
        <f t="shared" si="0"/>
        <v>22</v>
      </c>
      <c r="Q7" s="18">
        <f t="shared" si="1"/>
        <v>148.70016000000001</v>
      </c>
    </row>
    <row r="8" spans="1:17" x14ac:dyDescent="0.25">
      <c r="A8" s="2" t="s">
        <v>156</v>
      </c>
      <c r="B8" s="3">
        <v>240.36099999999999</v>
      </c>
      <c r="C8" s="3">
        <v>259.76499999999999</v>
      </c>
      <c r="D8" s="3">
        <v>283.19799999999998</v>
      </c>
      <c r="E8" s="3">
        <v>251.102</v>
      </c>
      <c r="F8" s="3">
        <v>236.292</v>
      </c>
      <c r="G8" s="15">
        <v>2.4870000000000001</v>
      </c>
      <c r="H8" s="15">
        <v>2.61</v>
      </c>
      <c r="I8" s="15">
        <v>2.7360000000000002</v>
      </c>
      <c r="J8" s="39">
        <v>0</v>
      </c>
      <c r="K8" s="39">
        <v>595</v>
      </c>
      <c r="O8" s="2">
        <v>4105</v>
      </c>
      <c r="P8" s="39">
        <f t="shared" si="0"/>
        <v>595</v>
      </c>
      <c r="Q8" s="18">
        <f t="shared" si="1"/>
        <v>677.98664999999994</v>
      </c>
    </row>
    <row r="9" spans="1:17" x14ac:dyDescent="0.25">
      <c r="A9" s="2" t="s">
        <v>210</v>
      </c>
      <c r="B9" s="3">
        <v>592.471</v>
      </c>
      <c r="C9" s="3">
        <v>638.21400000000006</v>
      </c>
      <c r="D9" s="3">
        <v>699.65</v>
      </c>
      <c r="E9" s="3">
        <v>591.37099999999998</v>
      </c>
      <c r="F9" s="3">
        <v>649.23400000000004</v>
      </c>
      <c r="G9" s="15">
        <v>2.488</v>
      </c>
      <c r="H9" s="15">
        <v>2.6110000000000002</v>
      </c>
      <c r="I9" s="15">
        <v>2.7370000000000001</v>
      </c>
      <c r="J9" s="39">
        <v>0</v>
      </c>
      <c r="K9" s="39">
        <v>1053</v>
      </c>
      <c r="O9" s="2">
        <v>4106</v>
      </c>
      <c r="P9" s="39">
        <f t="shared" si="0"/>
        <v>1053</v>
      </c>
      <c r="Q9" s="18">
        <f t="shared" si="1"/>
        <v>1666.3767540000003</v>
      </c>
    </row>
    <row r="10" spans="1:17" x14ac:dyDescent="0.25">
      <c r="A10" s="2" t="s">
        <v>220</v>
      </c>
      <c r="B10" s="3">
        <v>604.5</v>
      </c>
      <c r="C10" s="3">
        <v>609.51599999999996</v>
      </c>
      <c r="D10" s="3">
        <v>612.37</v>
      </c>
      <c r="E10" s="3">
        <v>608.33299999999997</v>
      </c>
      <c r="F10" s="3">
        <v>610.91700000000003</v>
      </c>
      <c r="G10" s="15">
        <v>2.04</v>
      </c>
      <c r="H10" s="15">
        <v>2.141</v>
      </c>
      <c r="I10" s="15">
        <v>2.2440000000000002</v>
      </c>
      <c r="J10" s="39">
        <v>0</v>
      </c>
      <c r="K10" s="39">
        <v>1156</v>
      </c>
      <c r="O10" s="2">
        <v>4107</v>
      </c>
      <c r="P10" s="39">
        <f t="shared" si="0"/>
        <v>1156</v>
      </c>
      <c r="Q10" s="18">
        <f t="shared" si="1"/>
        <v>1304.9737559999999</v>
      </c>
    </row>
    <row r="11" spans="1:17" x14ac:dyDescent="0.25">
      <c r="A11" s="2" t="s">
        <v>218</v>
      </c>
      <c r="B11" s="3">
        <v>380.58699999999999</v>
      </c>
      <c r="C11" s="3">
        <v>384.58300000000003</v>
      </c>
      <c r="D11" s="3">
        <v>388.14699999999999</v>
      </c>
      <c r="E11" s="3">
        <v>383.00299999999999</v>
      </c>
      <c r="F11" s="3">
        <v>386.11099999999999</v>
      </c>
      <c r="G11" s="15">
        <v>2.04</v>
      </c>
      <c r="H11" s="15">
        <v>2.141</v>
      </c>
      <c r="I11" s="15">
        <v>2.2440000000000002</v>
      </c>
      <c r="J11" s="39">
        <v>0</v>
      </c>
      <c r="K11" s="39">
        <v>920</v>
      </c>
      <c r="O11" s="2">
        <v>4108</v>
      </c>
      <c r="P11" s="39">
        <f t="shared" si="0"/>
        <v>920</v>
      </c>
      <c r="Q11" s="18">
        <f t="shared" si="1"/>
        <v>823.39220300000011</v>
      </c>
    </row>
    <row r="12" spans="1:17" x14ac:dyDescent="0.25">
      <c r="A12" s="2" t="s">
        <v>217</v>
      </c>
      <c r="B12" s="3">
        <v>296.947</v>
      </c>
      <c r="C12" s="3">
        <v>296.947</v>
      </c>
      <c r="D12" s="3">
        <v>296.947</v>
      </c>
      <c r="E12" s="3">
        <v>296.13900000000001</v>
      </c>
      <c r="F12" s="3">
        <v>296.947</v>
      </c>
      <c r="G12" s="15">
        <v>2.04</v>
      </c>
      <c r="H12" s="15">
        <v>2.141</v>
      </c>
      <c r="I12" s="15">
        <v>2.2440000000000002</v>
      </c>
      <c r="J12" s="39">
        <v>0</v>
      </c>
      <c r="K12" s="39">
        <v>831</v>
      </c>
      <c r="O12" s="2">
        <v>4109</v>
      </c>
      <c r="P12" s="39">
        <f t="shared" si="0"/>
        <v>831</v>
      </c>
      <c r="Q12" s="18">
        <f t="shared" si="1"/>
        <v>635.76352699999995</v>
      </c>
    </row>
    <row r="13" spans="1:17" x14ac:dyDescent="0.25">
      <c r="A13" s="2" t="s">
        <v>235</v>
      </c>
      <c r="B13" s="3">
        <v>373.22699999999998</v>
      </c>
      <c r="C13" s="3">
        <v>391.88200000000001</v>
      </c>
      <c r="D13" s="3">
        <v>411.64800000000002</v>
      </c>
      <c r="E13" s="3">
        <v>387.64600000000002</v>
      </c>
      <c r="F13" s="3">
        <v>401.38</v>
      </c>
      <c r="G13" s="15">
        <v>2.4209999999999998</v>
      </c>
      <c r="H13" s="15">
        <v>2.5409999999999999</v>
      </c>
      <c r="I13" s="15">
        <v>2.6629999999999998</v>
      </c>
      <c r="J13" s="39">
        <v>0</v>
      </c>
      <c r="K13" s="39">
        <v>714</v>
      </c>
      <c r="O13" s="2">
        <v>4110</v>
      </c>
      <c r="P13" s="39">
        <f t="shared" si="0"/>
        <v>714</v>
      </c>
      <c r="Q13" s="18">
        <f t="shared" si="1"/>
        <v>995.77216199999998</v>
      </c>
    </row>
    <row r="14" spans="1:17" x14ac:dyDescent="0.25">
      <c r="A14" s="2" t="s">
        <v>265</v>
      </c>
      <c r="B14" s="3">
        <v>524.12599999999998</v>
      </c>
      <c r="C14" s="3">
        <v>530.85299999999995</v>
      </c>
      <c r="D14" s="3">
        <v>532.40599999999995</v>
      </c>
      <c r="E14" s="3">
        <v>526.64</v>
      </c>
      <c r="F14" s="3">
        <v>532.28700000000003</v>
      </c>
      <c r="G14" s="15">
        <v>2.1949999999999998</v>
      </c>
      <c r="H14" s="15">
        <v>2.3039999999999998</v>
      </c>
      <c r="I14" s="15">
        <v>2.415</v>
      </c>
      <c r="J14" s="39">
        <v>30</v>
      </c>
      <c r="K14" s="39">
        <v>1216</v>
      </c>
      <c r="O14" s="2">
        <v>4111</v>
      </c>
      <c r="P14" s="39">
        <f t="shared" si="0"/>
        <v>1216</v>
      </c>
      <c r="Q14" s="18">
        <f t="shared" si="1"/>
        <v>1253.0853119999997</v>
      </c>
    </row>
    <row r="15" spans="1:17" x14ac:dyDescent="0.25">
      <c r="A15" s="2" t="s">
        <v>263</v>
      </c>
      <c r="B15" s="3">
        <v>446.57</v>
      </c>
      <c r="C15" s="3">
        <v>454.70600000000002</v>
      </c>
      <c r="D15" s="3">
        <v>456.40600000000001</v>
      </c>
      <c r="E15" s="3">
        <v>445.77800000000002</v>
      </c>
      <c r="F15" s="3">
        <v>456.065</v>
      </c>
      <c r="G15" s="15">
        <v>2.1949999999999998</v>
      </c>
      <c r="H15" s="15">
        <v>2.3039999999999998</v>
      </c>
      <c r="I15" s="15">
        <v>2.415</v>
      </c>
      <c r="J15" s="39">
        <v>0</v>
      </c>
      <c r="K15" s="39">
        <v>958</v>
      </c>
      <c r="O15" s="2">
        <v>4112</v>
      </c>
      <c r="P15" s="39">
        <f t="shared" si="0"/>
        <v>958</v>
      </c>
      <c r="Q15" s="18">
        <f t="shared" si="1"/>
        <v>1047.6426240000001</v>
      </c>
    </row>
    <row r="16" spans="1:17" x14ac:dyDescent="0.25">
      <c r="A16" s="2" t="s">
        <v>165</v>
      </c>
      <c r="B16" s="3">
        <v>298.96300000000002</v>
      </c>
      <c r="C16" s="3">
        <v>343.34199999999998</v>
      </c>
      <c r="D16" s="3">
        <v>385.95299999999997</v>
      </c>
      <c r="E16" s="3">
        <v>330.25799999999998</v>
      </c>
      <c r="F16" s="3">
        <v>366.47899999999998</v>
      </c>
      <c r="G16" s="15">
        <v>2.1949999999999998</v>
      </c>
      <c r="H16" s="15">
        <v>2.3039999999999998</v>
      </c>
      <c r="I16" s="15">
        <v>2.415</v>
      </c>
      <c r="J16" s="39">
        <v>0</v>
      </c>
      <c r="K16" s="39">
        <v>387</v>
      </c>
      <c r="O16" s="2">
        <v>4113</v>
      </c>
      <c r="P16" s="39">
        <f t="shared" si="0"/>
        <v>387</v>
      </c>
      <c r="Q16" s="18">
        <f t="shared" si="1"/>
        <v>791.05996799999991</v>
      </c>
    </row>
    <row r="17" spans="1:17" x14ac:dyDescent="0.25">
      <c r="A17" s="2" t="s">
        <v>268</v>
      </c>
      <c r="B17" s="3">
        <v>63.856999999999999</v>
      </c>
      <c r="C17" s="3">
        <v>109.821</v>
      </c>
      <c r="D17" s="3">
        <v>160.97399999999999</v>
      </c>
      <c r="E17" s="3">
        <v>66.293000000000006</v>
      </c>
      <c r="F17" s="3">
        <v>136.05699999999999</v>
      </c>
      <c r="G17" s="15">
        <v>2.1949999999999998</v>
      </c>
      <c r="H17" s="15">
        <v>2.3039999999999998</v>
      </c>
      <c r="I17" s="15">
        <v>2.415</v>
      </c>
      <c r="J17" s="39">
        <v>0</v>
      </c>
      <c r="K17" s="39">
        <v>14</v>
      </c>
      <c r="O17" s="2">
        <v>4114</v>
      </c>
      <c r="P17" s="39">
        <f t="shared" si="0"/>
        <v>14</v>
      </c>
      <c r="Q17" s="18">
        <f t="shared" si="1"/>
        <v>253.02758399999999</v>
      </c>
    </row>
    <row r="18" spans="1:17" x14ac:dyDescent="0.25">
      <c r="A18" s="2" t="s">
        <v>184</v>
      </c>
      <c r="B18" s="3">
        <v>352.76600000000002</v>
      </c>
      <c r="C18" s="3">
        <v>483.51499999999999</v>
      </c>
      <c r="D18" s="3">
        <v>602.06299999999999</v>
      </c>
      <c r="E18" s="3">
        <v>415.12599999999998</v>
      </c>
      <c r="F18" s="3">
        <v>547.44000000000005</v>
      </c>
      <c r="G18" s="15">
        <v>2.1949999999999998</v>
      </c>
      <c r="H18" s="15">
        <v>2.3039999999999998</v>
      </c>
      <c r="I18" s="15">
        <v>2.415</v>
      </c>
      <c r="J18" s="39">
        <v>90</v>
      </c>
      <c r="K18" s="39">
        <v>462</v>
      </c>
      <c r="O18" s="2">
        <v>4115</v>
      </c>
      <c r="P18" s="39">
        <f t="shared" si="0"/>
        <v>462</v>
      </c>
      <c r="Q18" s="18">
        <f t="shared" si="1"/>
        <v>1204.01856</v>
      </c>
    </row>
    <row r="19" spans="1:17" x14ac:dyDescent="0.25">
      <c r="A19" s="2" t="s">
        <v>221</v>
      </c>
      <c r="B19" s="3">
        <v>1033.646</v>
      </c>
      <c r="C19" s="3">
        <v>1064.3209999999999</v>
      </c>
      <c r="D19" s="3">
        <v>1081.19</v>
      </c>
      <c r="E19" s="3">
        <v>1051.758</v>
      </c>
      <c r="F19" s="3">
        <v>1068.4269999999999</v>
      </c>
      <c r="G19" s="15">
        <v>2.488</v>
      </c>
      <c r="H19" s="15">
        <v>2.6110000000000002</v>
      </c>
      <c r="I19" s="15">
        <v>2.7370000000000001</v>
      </c>
      <c r="J19" s="39">
        <v>0</v>
      </c>
      <c r="K19" s="39">
        <v>2351</v>
      </c>
      <c r="O19" s="2">
        <v>4116</v>
      </c>
      <c r="P19" s="39">
        <f t="shared" si="0"/>
        <v>2351</v>
      </c>
      <c r="Q19" s="18">
        <f t="shared" si="1"/>
        <v>2778.9421309999998</v>
      </c>
    </row>
    <row r="20" spans="1:17" x14ac:dyDescent="0.25">
      <c r="A20" s="2" t="s">
        <v>219</v>
      </c>
      <c r="B20" s="3">
        <v>652.173</v>
      </c>
      <c r="C20" s="3">
        <v>694.88199999999995</v>
      </c>
      <c r="D20" s="3">
        <v>729.74</v>
      </c>
      <c r="E20" s="3">
        <v>689.24800000000005</v>
      </c>
      <c r="F20" s="3">
        <v>681.23599999999999</v>
      </c>
      <c r="G20" s="15">
        <v>2.4329999999999998</v>
      </c>
      <c r="H20" s="15">
        <v>2.5539999999999998</v>
      </c>
      <c r="I20" s="15">
        <v>2.677</v>
      </c>
      <c r="J20" s="39">
        <v>0</v>
      </c>
      <c r="K20" s="39">
        <v>1298</v>
      </c>
      <c r="O20" s="2">
        <v>4117</v>
      </c>
      <c r="P20" s="39">
        <f t="shared" si="0"/>
        <v>1298</v>
      </c>
      <c r="Q20" s="18">
        <f t="shared" si="1"/>
        <v>1774.7286279999998</v>
      </c>
    </row>
    <row r="21" spans="1:17" x14ac:dyDescent="0.25">
      <c r="A21" s="2" t="s">
        <v>228</v>
      </c>
      <c r="B21" s="3">
        <v>385.995</v>
      </c>
      <c r="C21" s="3">
        <v>386.08300000000003</v>
      </c>
      <c r="D21" s="3">
        <v>386.08300000000003</v>
      </c>
      <c r="E21" s="3">
        <v>383.06700000000001</v>
      </c>
      <c r="F21" s="3">
        <v>386.08300000000003</v>
      </c>
      <c r="G21" s="15">
        <v>2.4329999999999998</v>
      </c>
      <c r="H21" s="15">
        <v>2.5539999999999998</v>
      </c>
      <c r="I21" s="15">
        <v>2.677</v>
      </c>
      <c r="J21" s="39">
        <v>0</v>
      </c>
      <c r="K21" s="39">
        <v>1050</v>
      </c>
      <c r="O21" s="2">
        <v>4118</v>
      </c>
      <c r="P21" s="39">
        <f t="shared" si="0"/>
        <v>1050</v>
      </c>
      <c r="Q21" s="18">
        <f t="shared" si="1"/>
        <v>986.05598199999997</v>
      </c>
    </row>
    <row r="22" spans="1:17" x14ac:dyDescent="0.25">
      <c r="A22" s="2" t="s">
        <v>234</v>
      </c>
      <c r="B22" s="3">
        <v>397.79</v>
      </c>
      <c r="C22" s="3">
        <v>419.733</v>
      </c>
      <c r="D22" s="3">
        <v>441.21100000000001</v>
      </c>
      <c r="E22" s="3">
        <v>416.40699999999998</v>
      </c>
      <c r="F22" s="3">
        <v>429.71699999999998</v>
      </c>
      <c r="G22" s="15">
        <v>2.4329999999999998</v>
      </c>
      <c r="H22" s="15">
        <v>2.5539999999999998</v>
      </c>
      <c r="I22" s="15">
        <v>2.677</v>
      </c>
      <c r="J22" s="39">
        <v>107</v>
      </c>
      <c r="K22" s="39">
        <v>1093</v>
      </c>
      <c r="O22" s="2">
        <v>4119</v>
      </c>
      <c r="P22" s="39">
        <f t="shared" si="0"/>
        <v>1093</v>
      </c>
      <c r="Q22" s="18">
        <f t="shared" si="1"/>
        <v>1178.9980819999998</v>
      </c>
    </row>
    <row r="23" spans="1:17" x14ac:dyDescent="0.25">
      <c r="A23" s="2" t="s">
        <v>244</v>
      </c>
      <c r="B23" s="3">
        <v>476.60599999999999</v>
      </c>
      <c r="C23" s="3">
        <v>486.971</v>
      </c>
      <c r="D23" s="3">
        <v>497.28</v>
      </c>
      <c r="E23" s="3">
        <v>483.40100000000001</v>
      </c>
      <c r="F23" s="3">
        <v>475.79599999999999</v>
      </c>
      <c r="G23" s="15">
        <v>2.4329999999999998</v>
      </c>
      <c r="H23" s="15">
        <v>2.5539999999999998</v>
      </c>
      <c r="I23" s="15">
        <v>2.677</v>
      </c>
      <c r="J23" s="39">
        <v>0</v>
      </c>
      <c r="K23" s="39">
        <v>1181</v>
      </c>
      <c r="O23" s="2">
        <v>4120</v>
      </c>
      <c r="P23" s="39">
        <f t="shared" si="0"/>
        <v>1181</v>
      </c>
      <c r="Q23" s="18">
        <f t="shared" si="1"/>
        <v>1243.7239339999999</v>
      </c>
    </row>
    <row r="24" spans="1:17" x14ac:dyDescent="0.25">
      <c r="A24" s="2" t="s">
        <v>266</v>
      </c>
      <c r="B24" s="3">
        <v>527.07500000000005</v>
      </c>
      <c r="C24" s="3">
        <v>527.55200000000002</v>
      </c>
      <c r="D24" s="3">
        <v>527.55200000000002</v>
      </c>
      <c r="E24" s="3">
        <v>519.65800000000002</v>
      </c>
      <c r="F24" s="3">
        <v>527.55200000000002</v>
      </c>
      <c r="G24" s="15">
        <v>1.8660000000000001</v>
      </c>
      <c r="H24" s="15">
        <v>1.9590000000000001</v>
      </c>
      <c r="I24" s="15">
        <v>2.0529999999999999</v>
      </c>
      <c r="J24" s="39">
        <v>0</v>
      </c>
      <c r="K24" s="39">
        <v>1018</v>
      </c>
      <c r="O24" s="2">
        <v>4121</v>
      </c>
      <c r="P24" s="39">
        <f t="shared" si="0"/>
        <v>1018</v>
      </c>
      <c r="Q24" s="18">
        <f t="shared" si="1"/>
        <v>1033.4743680000001</v>
      </c>
    </row>
    <row r="25" spans="1:17" x14ac:dyDescent="0.25">
      <c r="A25" s="2" t="s">
        <v>267</v>
      </c>
      <c r="B25" s="3">
        <v>223.94300000000001</v>
      </c>
      <c r="C25" s="3">
        <v>224.834</v>
      </c>
      <c r="D25" s="3">
        <v>224.875</v>
      </c>
      <c r="E25" s="3">
        <v>222.88399999999999</v>
      </c>
      <c r="F25" s="3">
        <v>224.875</v>
      </c>
      <c r="G25" s="15">
        <v>1.8660000000000001</v>
      </c>
      <c r="H25" s="15">
        <v>1.9590000000000001</v>
      </c>
      <c r="I25" s="15">
        <v>2.0529999999999999</v>
      </c>
      <c r="J25" s="39">
        <v>117</v>
      </c>
      <c r="K25" s="39">
        <v>444</v>
      </c>
      <c r="O25" s="2">
        <v>4122</v>
      </c>
      <c r="P25" s="39">
        <f t="shared" si="0"/>
        <v>444</v>
      </c>
      <c r="Q25" s="18">
        <f t="shared" si="1"/>
        <v>557.44980600000008</v>
      </c>
    </row>
    <row r="26" spans="1:17" x14ac:dyDescent="0.25">
      <c r="A26" s="2" t="s">
        <v>269</v>
      </c>
      <c r="B26" s="3">
        <v>218.43299999999999</v>
      </c>
      <c r="C26" s="3">
        <v>234.91200000000001</v>
      </c>
      <c r="D26" s="3">
        <v>239.91200000000001</v>
      </c>
      <c r="E26" s="3">
        <v>228.22399999999999</v>
      </c>
      <c r="F26" s="3">
        <v>238.67</v>
      </c>
      <c r="G26" s="15">
        <v>1.867</v>
      </c>
      <c r="H26" s="15">
        <v>1.96</v>
      </c>
      <c r="I26" s="15">
        <v>2.0539999999999998</v>
      </c>
      <c r="J26" s="39">
        <v>16</v>
      </c>
      <c r="K26" s="39">
        <v>359</v>
      </c>
      <c r="O26" s="2">
        <v>4123</v>
      </c>
      <c r="P26" s="39">
        <f t="shared" si="0"/>
        <v>359</v>
      </c>
      <c r="Q26" s="18">
        <f t="shared" si="1"/>
        <v>476.42752000000002</v>
      </c>
    </row>
    <row r="27" spans="1:17" x14ac:dyDescent="0.25">
      <c r="A27" s="2" t="s">
        <v>185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15">
        <v>1.8660000000000001</v>
      </c>
      <c r="H27" s="15">
        <v>1.9590000000000001</v>
      </c>
      <c r="I27" s="15">
        <v>2.0529999999999999</v>
      </c>
      <c r="J27" s="39">
        <v>684</v>
      </c>
      <c r="K27" s="39">
        <v>688</v>
      </c>
      <c r="O27" s="2">
        <v>4124</v>
      </c>
      <c r="P27" s="39">
        <f t="shared" si="0"/>
        <v>688</v>
      </c>
      <c r="Q27" s="18">
        <f t="shared" si="1"/>
        <v>684</v>
      </c>
    </row>
    <row r="28" spans="1:17" x14ac:dyDescent="0.25">
      <c r="A28" s="2" t="s">
        <v>272</v>
      </c>
      <c r="B28" s="3">
        <v>214.40299999999999</v>
      </c>
      <c r="C28" s="3">
        <v>279.47300000000001</v>
      </c>
      <c r="D28" s="3">
        <v>308.07900000000001</v>
      </c>
      <c r="E28" s="3">
        <v>263.63200000000001</v>
      </c>
      <c r="F28" s="3">
        <v>297.858</v>
      </c>
      <c r="G28" s="15">
        <v>1.8660000000000001</v>
      </c>
      <c r="H28" s="15">
        <v>1.9590000000000001</v>
      </c>
      <c r="I28" s="15">
        <v>2.0539999999999998</v>
      </c>
      <c r="J28" s="39">
        <v>68</v>
      </c>
      <c r="K28" s="39">
        <v>238</v>
      </c>
      <c r="O28" s="2">
        <v>4125</v>
      </c>
      <c r="P28" s="39">
        <f t="shared" si="0"/>
        <v>238</v>
      </c>
      <c r="Q28" s="18">
        <f t="shared" si="1"/>
        <v>615.48760700000003</v>
      </c>
    </row>
    <row r="29" spans="1:17" x14ac:dyDescent="0.25">
      <c r="A29" s="2" t="s">
        <v>190</v>
      </c>
      <c r="B29" s="3">
        <v>219.012</v>
      </c>
      <c r="C29" s="3">
        <v>262.81200000000001</v>
      </c>
      <c r="D29" s="3">
        <v>285.154</v>
      </c>
      <c r="E29" s="3">
        <v>257.73399999999998</v>
      </c>
      <c r="F29" s="3">
        <v>276.75099999999998</v>
      </c>
      <c r="G29" s="15">
        <v>1.8660000000000001</v>
      </c>
      <c r="H29" s="15">
        <v>1.9590000000000001</v>
      </c>
      <c r="I29" s="15">
        <v>2.0529999999999999</v>
      </c>
      <c r="J29" s="39">
        <v>0</v>
      </c>
      <c r="K29" s="39">
        <v>282</v>
      </c>
      <c r="O29" s="2">
        <v>4126</v>
      </c>
      <c r="P29" s="39">
        <f t="shared" si="0"/>
        <v>282</v>
      </c>
      <c r="Q29" s="18">
        <f t="shared" si="1"/>
        <v>514.84870799999999</v>
      </c>
    </row>
    <row r="30" spans="1:17" x14ac:dyDescent="0.25">
      <c r="A30" s="2" t="s">
        <v>189</v>
      </c>
      <c r="B30" s="3">
        <v>325.50900000000001</v>
      </c>
      <c r="C30" s="3">
        <v>375.36900000000003</v>
      </c>
      <c r="D30" s="3">
        <v>417.27499999999998</v>
      </c>
      <c r="E30" s="3">
        <v>353.66199999999998</v>
      </c>
      <c r="F30" s="3">
        <v>397.85300000000001</v>
      </c>
      <c r="G30" s="15">
        <v>1.8660000000000001</v>
      </c>
      <c r="H30" s="15">
        <v>1.9590000000000001</v>
      </c>
      <c r="I30" s="15">
        <v>2.0529999999999999</v>
      </c>
      <c r="J30" s="39">
        <v>0</v>
      </c>
      <c r="K30" s="39">
        <v>512</v>
      </c>
      <c r="O30" s="2">
        <v>4127</v>
      </c>
      <c r="P30" s="39">
        <f t="shared" si="0"/>
        <v>512</v>
      </c>
      <c r="Q30" s="18">
        <f t="shared" si="1"/>
        <v>735.34787100000005</v>
      </c>
    </row>
    <row r="31" spans="1:17" x14ac:dyDescent="0.25">
      <c r="A31" s="2" t="s">
        <v>157</v>
      </c>
      <c r="B31" s="3">
        <v>152.208</v>
      </c>
      <c r="C31" s="3">
        <v>183.25299999999999</v>
      </c>
      <c r="D31" s="3">
        <v>213.06200000000001</v>
      </c>
      <c r="E31" s="3">
        <v>177.553</v>
      </c>
      <c r="F31" s="3">
        <v>122.795</v>
      </c>
      <c r="G31" s="15">
        <v>2.488</v>
      </c>
      <c r="H31" s="15">
        <v>2.6110000000000002</v>
      </c>
      <c r="I31" s="15">
        <v>2.7370000000000001</v>
      </c>
      <c r="J31" s="39">
        <v>0</v>
      </c>
      <c r="K31" s="39">
        <v>130</v>
      </c>
      <c r="O31" s="2">
        <v>4128</v>
      </c>
      <c r="P31" s="39">
        <f t="shared" si="0"/>
        <v>130</v>
      </c>
      <c r="Q31" s="18">
        <f t="shared" si="1"/>
        <v>478.47358300000002</v>
      </c>
    </row>
    <row r="32" spans="1:17" x14ac:dyDescent="0.25">
      <c r="A32" s="2" t="s">
        <v>212</v>
      </c>
      <c r="B32" s="3">
        <v>693.78</v>
      </c>
      <c r="C32" s="3">
        <v>699.81200000000001</v>
      </c>
      <c r="D32" s="3">
        <v>701.65300000000002</v>
      </c>
      <c r="E32" s="3">
        <v>689.23</v>
      </c>
      <c r="F32" s="3">
        <v>692.47400000000005</v>
      </c>
      <c r="G32" s="15">
        <v>2.488</v>
      </c>
      <c r="H32" s="15">
        <v>2.6110000000000002</v>
      </c>
      <c r="I32" s="15">
        <v>2.7370000000000001</v>
      </c>
      <c r="J32" s="39">
        <v>0</v>
      </c>
      <c r="K32" s="39">
        <v>1995</v>
      </c>
      <c r="O32" s="2">
        <v>4129</v>
      </c>
      <c r="P32" s="39">
        <f t="shared" si="0"/>
        <v>1995</v>
      </c>
      <c r="Q32" s="18">
        <f t="shared" si="1"/>
        <v>1827.2091320000002</v>
      </c>
    </row>
    <row r="33" spans="1:17" x14ac:dyDescent="0.25">
      <c r="A33" s="2" t="s">
        <v>231</v>
      </c>
      <c r="B33" s="3">
        <v>236.68100000000001</v>
      </c>
      <c r="C33" s="3">
        <v>254.08</v>
      </c>
      <c r="D33" s="3">
        <v>263.23399999999998</v>
      </c>
      <c r="E33" s="3">
        <v>249.85599999999999</v>
      </c>
      <c r="F33" s="3">
        <v>241.85400000000001</v>
      </c>
      <c r="G33" s="15">
        <v>2.2869999999999999</v>
      </c>
      <c r="H33" s="15">
        <v>2.4</v>
      </c>
      <c r="I33" s="15">
        <v>2.516</v>
      </c>
      <c r="J33" s="39">
        <v>0</v>
      </c>
      <c r="K33" s="39">
        <v>461</v>
      </c>
      <c r="O33" s="2">
        <v>4131</v>
      </c>
      <c r="P33" s="39">
        <f t="shared" si="0"/>
        <v>461</v>
      </c>
      <c r="Q33" s="18">
        <f t="shared" si="1"/>
        <v>609.79200000000003</v>
      </c>
    </row>
    <row r="34" spans="1:17" x14ac:dyDescent="0.25">
      <c r="A34" s="2" t="s">
        <v>232</v>
      </c>
      <c r="B34" s="3">
        <v>384.238</v>
      </c>
      <c r="C34" s="3">
        <v>414.96699999999998</v>
      </c>
      <c r="D34" s="3">
        <v>429.76900000000001</v>
      </c>
      <c r="E34" s="3">
        <v>410.39800000000002</v>
      </c>
      <c r="F34" s="3">
        <v>417.46499999999997</v>
      </c>
      <c r="G34" s="15">
        <v>2.2869999999999999</v>
      </c>
      <c r="H34" s="15">
        <v>2.4</v>
      </c>
      <c r="I34" s="15">
        <v>2.516</v>
      </c>
      <c r="J34" s="39">
        <v>0</v>
      </c>
      <c r="K34" s="39">
        <v>717</v>
      </c>
      <c r="O34" s="2">
        <v>4132</v>
      </c>
      <c r="P34" s="39">
        <f t="shared" si="0"/>
        <v>717</v>
      </c>
      <c r="Q34" s="18">
        <f t="shared" si="1"/>
        <v>995.92079999999987</v>
      </c>
    </row>
    <row r="35" spans="1:17" x14ac:dyDescent="0.25">
      <c r="A35" s="2" t="s">
        <v>230</v>
      </c>
      <c r="B35" s="3">
        <v>164.41900000000001</v>
      </c>
      <c r="C35" s="3">
        <v>258.71100000000001</v>
      </c>
      <c r="D35" s="3">
        <v>345.96499999999997</v>
      </c>
      <c r="E35" s="3">
        <v>124.23399999999999</v>
      </c>
      <c r="F35" s="3">
        <v>291.19</v>
      </c>
      <c r="G35" s="15">
        <v>1.994</v>
      </c>
      <c r="H35" s="15">
        <v>2.093</v>
      </c>
      <c r="I35" s="15">
        <v>2.194</v>
      </c>
      <c r="J35" s="39">
        <v>0</v>
      </c>
      <c r="K35" s="39">
        <v>22</v>
      </c>
      <c r="O35" s="2">
        <v>4133</v>
      </c>
      <c r="P35" s="39">
        <f t="shared" si="0"/>
        <v>22</v>
      </c>
      <c r="Q35" s="18">
        <f t="shared" si="1"/>
        <v>541.482123</v>
      </c>
    </row>
    <row r="36" spans="1:17" x14ac:dyDescent="0.25">
      <c r="A36" s="2" t="s">
        <v>229</v>
      </c>
      <c r="B36" s="3">
        <v>306.80700000000002</v>
      </c>
      <c r="C36" s="3">
        <v>339.31400000000002</v>
      </c>
      <c r="D36" s="3">
        <v>371.43700000000001</v>
      </c>
      <c r="E36" s="3">
        <v>333.37799999999999</v>
      </c>
      <c r="F36" s="3">
        <v>354.53500000000003</v>
      </c>
      <c r="G36" s="15">
        <v>1.994</v>
      </c>
      <c r="H36" s="15">
        <v>2.093</v>
      </c>
      <c r="I36" s="15">
        <v>2.194</v>
      </c>
      <c r="J36" s="39">
        <v>0</v>
      </c>
      <c r="K36" s="39">
        <v>636</v>
      </c>
      <c r="O36" s="2">
        <v>4134</v>
      </c>
      <c r="P36" s="39">
        <f t="shared" si="0"/>
        <v>636</v>
      </c>
      <c r="Q36" s="18">
        <f t="shared" si="1"/>
        <v>710.18420200000003</v>
      </c>
    </row>
    <row r="37" spans="1:17" x14ac:dyDescent="0.25">
      <c r="A37" s="2" t="s">
        <v>243</v>
      </c>
      <c r="B37" s="3">
        <v>276.12900000000002</v>
      </c>
      <c r="C37" s="3">
        <v>311.66800000000001</v>
      </c>
      <c r="D37" s="3">
        <v>346.14</v>
      </c>
      <c r="E37" s="3">
        <v>304.93900000000002</v>
      </c>
      <c r="F37" s="3">
        <v>312.16399999999999</v>
      </c>
      <c r="G37" s="15">
        <v>1.994</v>
      </c>
      <c r="H37" s="15">
        <v>2.093</v>
      </c>
      <c r="I37" s="15">
        <v>2.194</v>
      </c>
      <c r="J37" s="39">
        <v>0</v>
      </c>
      <c r="K37" s="39">
        <v>381</v>
      </c>
      <c r="O37" s="2">
        <v>4136</v>
      </c>
      <c r="P37" s="39">
        <f t="shared" si="0"/>
        <v>381</v>
      </c>
      <c r="Q37" s="18">
        <f t="shared" si="1"/>
        <v>652.32112400000005</v>
      </c>
    </row>
    <row r="38" spans="1:17" x14ac:dyDescent="0.25">
      <c r="A38" s="2" t="s">
        <v>271</v>
      </c>
      <c r="B38" s="3">
        <v>241.46299999999999</v>
      </c>
      <c r="C38" s="3">
        <v>280.02300000000002</v>
      </c>
      <c r="D38" s="3">
        <v>312.34899999999999</v>
      </c>
      <c r="E38" s="3">
        <v>275.73200000000003</v>
      </c>
      <c r="F38" s="3">
        <v>296.51799999999997</v>
      </c>
      <c r="G38" s="15">
        <v>1.994</v>
      </c>
      <c r="H38" s="15">
        <v>2.093</v>
      </c>
      <c r="I38" s="15">
        <v>2.194</v>
      </c>
      <c r="J38" s="39">
        <v>0</v>
      </c>
      <c r="K38" s="39">
        <v>427</v>
      </c>
      <c r="O38" s="2">
        <v>4137</v>
      </c>
      <c r="P38" s="39">
        <f t="shared" si="0"/>
        <v>427</v>
      </c>
      <c r="Q38" s="18">
        <f t="shared" si="1"/>
        <v>586.08813900000007</v>
      </c>
    </row>
    <row r="39" spans="1:17" x14ac:dyDescent="0.25">
      <c r="A39" s="2" t="s">
        <v>270</v>
      </c>
      <c r="B39" s="3">
        <v>393.404</v>
      </c>
      <c r="C39" s="3">
        <v>399.46600000000001</v>
      </c>
      <c r="D39" s="3">
        <v>399.48899999999998</v>
      </c>
      <c r="E39" s="3">
        <v>387.851</v>
      </c>
      <c r="F39" s="3">
        <v>399.48899999999998</v>
      </c>
      <c r="G39" s="15">
        <v>1.9850000000000001</v>
      </c>
      <c r="H39" s="15">
        <v>2.0830000000000002</v>
      </c>
      <c r="I39" s="15">
        <v>2.1840000000000002</v>
      </c>
      <c r="J39" s="39">
        <v>46</v>
      </c>
      <c r="K39" s="39">
        <v>742</v>
      </c>
      <c r="O39" s="2">
        <v>4138</v>
      </c>
      <c r="P39" s="39">
        <f t="shared" si="0"/>
        <v>742</v>
      </c>
      <c r="Q39" s="18">
        <f t="shared" si="1"/>
        <v>878.0876780000001</v>
      </c>
    </row>
    <row r="40" spans="1:17" x14ac:dyDescent="0.25">
      <c r="A40" s="2" t="s">
        <v>277</v>
      </c>
      <c r="B40" s="3">
        <v>131.45099999999999</v>
      </c>
      <c r="C40" s="3">
        <v>146.119</v>
      </c>
      <c r="D40" s="3">
        <v>149.71</v>
      </c>
      <c r="E40" s="3">
        <v>137.75</v>
      </c>
      <c r="F40" s="3">
        <v>148.94999999999999</v>
      </c>
      <c r="G40" s="15">
        <v>1.9850000000000001</v>
      </c>
      <c r="H40" s="15">
        <v>2.0830000000000002</v>
      </c>
      <c r="I40" s="15">
        <v>2.1840000000000002</v>
      </c>
      <c r="J40" s="39">
        <v>23</v>
      </c>
      <c r="K40" s="39">
        <v>211</v>
      </c>
      <c r="O40" s="2">
        <v>4139</v>
      </c>
      <c r="P40" s="39">
        <f t="shared" si="0"/>
        <v>211</v>
      </c>
      <c r="Q40" s="18">
        <f t="shared" si="1"/>
        <v>327.36587700000001</v>
      </c>
    </row>
    <row r="41" spans="1:17" x14ac:dyDescent="0.25">
      <c r="A41" s="2" t="s">
        <v>276</v>
      </c>
      <c r="B41" s="3">
        <v>51.201000000000001</v>
      </c>
      <c r="C41" s="3">
        <v>95.194000000000003</v>
      </c>
      <c r="D41" s="3">
        <v>126.648</v>
      </c>
      <c r="E41" s="3">
        <v>91.281000000000006</v>
      </c>
      <c r="F41" s="3">
        <v>112.94799999999999</v>
      </c>
      <c r="G41" s="15">
        <v>1.9850000000000001</v>
      </c>
      <c r="H41" s="15">
        <v>2.0830000000000002</v>
      </c>
      <c r="I41" s="15">
        <v>2.1840000000000002</v>
      </c>
      <c r="J41" s="39">
        <v>0</v>
      </c>
      <c r="K41" s="39">
        <v>0</v>
      </c>
      <c r="O41" s="2">
        <v>4140</v>
      </c>
      <c r="P41" s="39">
        <f t="shared" si="0"/>
        <v>0</v>
      </c>
      <c r="Q41" s="18">
        <f t="shared" si="1"/>
        <v>198.28910200000001</v>
      </c>
    </row>
    <row r="42" spans="1:17" x14ac:dyDescent="0.25">
      <c r="A42" s="2" t="s">
        <v>204</v>
      </c>
      <c r="B42" s="3">
        <v>222.38800000000001</v>
      </c>
      <c r="C42" s="3">
        <v>265.19200000000001</v>
      </c>
      <c r="D42" s="3">
        <v>284.88400000000001</v>
      </c>
      <c r="E42" s="3">
        <v>256.81599999999997</v>
      </c>
      <c r="F42" s="3">
        <v>277.71499999999997</v>
      </c>
      <c r="G42" s="15">
        <v>1.9850000000000001</v>
      </c>
      <c r="H42" s="15">
        <v>2.0830000000000002</v>
      </c>
      <c r="I42" s="15">
        <v>2.1840000000000002</v>
      </c>
      <c r="J42" s="39">
        <v>9</v>
      </c>
      <c r="K42" s="39">
        <v>407</v>
      </c>
      <c r="O42" s="2">
        <v>4141</v>
      </c>
      <c r="P42" s="39">
        <f t="shared" si="0"/>
        <v>407</v>
      </c>
      <c r="Q42" s="18">
        <f t="shared" si="1"/>
        <v>561.39493600000003</v>
      </c>
    </row>
    <row r="43" spans="1:17" x14ac:dyDescent="0.25">
      <c r="A43" s="2" t="s">
        <v>202</v>
      </c>
      <c r="B43" s="3">
        <v>740.024</v>
      </c>
      <c r="C43" s="3">
        <v>806.73</v>
      </c>
      <c r="D43" s="3">
        <v>846.94399999999996</v>
      </c>
      <c r="E43" s="3">
        <v>788.88</v>
      </c>
      <c r="F43" s="3">
        <v>829.46900000000005</v>
      </c>
      <c r="G43" s="15">
        <v>1.9850000000000001</v>
      </c>
      <c r="H43" s="15">
        <v>2.0830000000000002</v>
      </c>
      <c r="I43" s="15">
        <v>2.1840000000000002</v>
      </c>
      <c r="J43" s="39">
        <v>3</v>
      </c>
      <c r="K43" s="39">
        <v>1426</v>
      </c>
      <c r="O43" s="2">
        <v>4142</v>
      </c>
      <c r="P43" s="39">
        <f t="shared" si="0"/>
        <v>1426</v>
      </c>
      <c r="Q43" s="18">
        <f t="shared" si="1"/>
        <v>1683.4185900000002</v>
      </c>
    </row>
    <row r="44" spans="1:17" x14ac:dyDescent="0.25">
      <c r="A44" s="2" t="s">
        <v>260</v>
      </c>
      <c r="B44" s="3">
        <v>79.802000000000007</v>
      </c>
      <c r="C44" s="3">
        <v>104.955</v>
      </c>
      <c r="D44" s="3">
        <v>126.32599999999999</v>
      </c>
      <c r="E44" s="3">
        <v>103.194</v>
      </c>
      <c r="F44" s="3">
        <v>31.131</v>
      </c>
      <c r="G44" s="15">
        <v>2.2869999999999999</v>
      </c>
      <c r="H44" s="15">
        <v>2.4</v>
      </c>
      <c r="I44" s="15">
        <v>2.516</v>
      </c>
      <c r="J44" s="39">
        <v>0</v>
      </c>
      <c r="K44" s="39">
        <v>28</v>
      </c>
      <c r="O44" s="2">
        <v>4143</v>
      </c>
      <c r="P44" s="39">
        <f t="shared" si="0"/>
        <v>28</v>
      </c>
      <c r="Q44" s="18">
        <f t="shared" si="1"/>
        <v>251.892</v>
      </c>
    </row>
    <row r="45" spans="1:17" x14ac:dyDescent="0.25">
      <c r="A45" s="2" t="s">
        <v>261</v>
      </c>
      <c r="B45" s="3">
        <v>392.13900000000001</v>
      </c>
      <c r="C45" s="3">
        <v>424.53800000000001</v>
      </c>
      <c r="D45" s="3">
        <v>432.69</v>
      </c>
      <c r="E45" s="3">
        <v>414.92700000000002</v>
      </c>
      <c r="F45" s="3">
        <v>424.88900000000001</v>
      </c>
      <c r="G45" s="15">
        <v>2.2869999999999999</v>
      </c>
      <c r="H45" s="15">
        <v>2.4</v>
      </c>
      <c r="I45" s="15">
        <v>2.516</v>
      </c>
      <c r="J45" s="39">
        <v>0</v>
      </c>
      <c r="K45" s="39">
        <v>430</v>
      </c>
      <c r="O45" s="2">
        <v>4144</v>
      </c>
      <c r="P45" s="39">
        <f t="shared" si="0"/>
        <v>430</v>
      </c>
      <c r="Q45" s="18">
        <f t="shared" si="1"/>
        <v>1018.8912</v>
      </c>
    </row>
    <row r="46" spans="1:17" x14ac:dyDescent="0.25">
      <c r="A46" s="2" t="s">
        <v>233</v>
      </c>
      <c r="B46" s="3">
        <v>98.444000000000003</v>
      </c>
      <c r="C46" s="3">
        <v>111.779</v>
      </c>
      <c r="D46" s="3">
        <v>118.864</v>
      </c>
      <c r="E46" s="3">
        <v>109.291</v>
      </c>
      <c r="F46" s="3">
        <v>74.302000000000007</v>
      </c>
      <c r="G46" s="15">
        <v>2.2869999999999999</v>
      </c>
      <c r="H46" s="15">
        <v>2.4</v>
      </c>
      <c r="I46" s="15">
        <v>2.516</v>
      </c>
      <c r="J46" s="39">
        <v>0</v>
      </c>
      <c r="K46" s="39">
        <v>87</v>
      </c>
      <c r="O46" s="2">
        <v>4145</v>
      </c>
      <c r="P46" s="39">
        <f t="shared" si="0"/>
        <v>87</v>
      </c>
      <c r="Q46" s="18">
        <f t="shared" si="1"/>
        <v>268.26959999999997</v>
      </c>
    </row>
    <row r="47" spans="1:17" x14ac:dyDescent="0.25">
      <c r="A47" s="2" t="s">
        <v>258</v>
      </c>
      <c r="B47" s="3">
        <v>38.732999999999997</v>
      </c>
      <c r="C47" s="3">
        <v>56.841999999999999</v>
      </c>
      <c r="D47" s="3">
        <v>72.058999999999997</v>
      </c>
      <c r="E47" s="3">
        <v>56.969000000000001</v>
      </c>
      <c r="F47" s="3">
        <v>22.675000000000001</v>
      </c>
      <c r="G47" s="15">
        <v>2.2869999999999999</v>
      </c>
      <c r="H47" s="15">
        <v>2.4</v>
      </c>
      <c r="I47" s="15">
        <v>2.516</v>
      </c>
      <c r="J47" s="39">
        <v>0</v>
      </c>
      <c r="K47" s="39">
        <v>0</v>
      </c>
      <c r="O47" s="2">
        <v>4146</v>
      </c>
      <c r="P47" s="39">
        <f t="shared" si="0"/>
        <v>0</v>
      </c>
      <c r="Q47" s="18">
        <f t="shared" si="1"/>
        <v>136.42079999999999</v>
      </c>
    </row>
    <row r="48" spans="1:17" x14ac:dyDescent="0.25">
      <c r="A48" s="2" t="s">
        <v>262</v>
      </c>
      <c r="B48" s="3">
        <v>343.10399999999998</v>
      </c>
      <c r="C48" s="3">
        <v>343.68299999999999</v>
      </c>
      <c r="D48" s="3">
        <v>343.68299999999999</v>
      </c>
      <c r="E48" s="3">
        <v>338.84199999999998</v>
      </c>
      <c r="F48" s="3">
        <v>342.73200000000003</v>
      </c>
      <c r="G48" s="15">
        <v>2.2869999999999999</v>
      </c>
      <c r="H48" s="15">
        <v>2.4</v>
      </c>
      <c r="I48" s="15">
        <v>2.516</v>
      </c>
      <c r="J48" s="39">
        <v>70</v>
      </c>
      <c r="K48" s="39">
        <v>892</v>
      </c>
      <c r="O48" s="2">
        <v>4148</v>
      </c>
      <c r="P48" s="39">
        <f t="shared" si="0"/>
        <v>892</v>
      </c>
      <c r="Q48" s="18">
        <f t="shared" si="1"/>
        <v>894.83920000000001</v>
      </c>
    </row>
    <row r="49" spans="1:17" x14ac:dyDescent="0.25">
      <c r="A49" s="2" t="s">
        <v>245</v>
      </c>
      <c r="B49" s="3">
        <v>32.225000000000001</v>
      </c>
      <c r="C49" s="3">
        <v>35.798999999999999</v>
      </c>
      <c r="D49" s="3">
        <v>38.707999999999998</v>
      </c>
      <c r="E49" s="3">
        <v>36.002000000000002</v>
      </c>
      <c r="F49" s="3">
        <v>30.73</v>
      </c>
      <c r="G49" s="15">
        <v>1.994</v>
      </c>
      <c r="H49" s="15">
        <v>2.093</v>
      </c>
      <c r="I49" s="15">
        <v>2.194</v>
      </c>
      <c r="J49" s="39">
        <v>0</v>
      </c>
      <c r="K49" s="39">
        <v>54</v>
      </c>
      <c r="O49" s="2">
        <v>4149</v>
      </c>
      <c r="P49" s="39">
        <f t="shared" si="0"/>
        <v>54</v>
      </c>
      <c r="Q49" s="18">
        <f t="shared" si="1"/>
        <v>74.927306999999999</v>
      </c>
    </row>
    <row r="50" spans="1:17" x14ac:dyDescent="0.25">
      <c r="A50" s="2" t="s">
        <v>259</v>
      </c>
      <c r="B50" s="3">
        <v>486.69299999999998</v>
      </c>
      <c r="C50" s="3">
        <v>490.15800000000002</v>
      </c>
      <c r="D50" s="3">
        <v>492.19499999999999</v>
      </c>
      <c r="E50" s="3">
        <v>488.16899999999998</v>
      </c>
      <c r="F50" s="3">
        <v>487.69099999999997</v>
      </c>
      <c r="G50" s="15">
        <v>1.994</v>
      </c>
      <c r="H50" s="15">
        <v>2.093</v>
      </c>
      <c r="I50" s="15">
        <v>2.194</v>
      </c>
      <c r="J50" s="39">
        <v>10</v>
      </c>
      <c r="K50" s="39">
        <v>900</v>
      </c>
      <c r="O50" s="2">
        <v>4150</v>
      </c>
      <c r="P50" s="39">
        <f t="shared" si="0"/>
        <v>900</v>
      </c>
      <c r="Q50" s="18">
        <f t="shared" si="1"/>
        <v>1035.9006939999999</v>
      </c>
    </row>
    <row r="51" spans="1:17" x14ac:dyDescent="0.25">
      <c r="A51" s="2" t="s">
        <v>275</v>
      </c>
      <c r="B51" s="3">
        <v>247.43299999999999</v>
      </c>
      <c r="C51" s="3">
        <v>248.88499999999999</v>
      </c>
      <c r="D51" s="3">
        <v>249.37799999999999</v>
      </c>
      <c r="E51" s="3">
        <v>247.50299999999999</v>
      </c>
      <c r="F51" s="3">
        <v>249.22</v>
      </c>
      <c r="G51" s="15">
        <v>1.994</v>
      </c>
      <c r="H51" s="15">
        <v>2.093</v>
      </c>
      <c r="I51" s="15">
        <v>2.194</v>
      </c>
      <c r="J51" s="39">
        <v>135</v>
      </c>
      <c r="K51" s="39">
        <v>408</v>
      </c>
      <c r="O51" s="2">
        <v>4151</v>
      </c>
      <c r="P51" s="39">
        <f t="shared" si="0"/>
        <v>408</v>
      </c>
      <c r="Q51" s="18">
        <f t="shared" si="1"/>
        <v>655.91630499999997</v>
      </c>
    </row>
    <row r="52" spans="1:17" x14ac:dyDescent="0.25">
      <c r="A52" s="2" t="s">
        <v>255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15">
        <v>1.994</v>
      </c>
      <c r="H52" s="15">
        <v>2.093</v>
      </c>
      <c r="I52" s="15">
        <v>2.194</v>
      </c>
      <c r="J52" s="39">
        <v>1945</v>
      </c>
      <c r="K52" s="39">
        <v>2000</v>
      </c>
      <c r="O52" s="2">
        <v>4152</v>
      </c>
      <c r="P52" s="39">
        <f t="shared" si="0"/>
        <v>2000</v>
      </c>
      <c r="Q52" s="18">
        <f t="shared" si="1"/>
        <v>1945</v>
      </c>
    </row>
    <row r="53" spans="1:17" x14ac:dyDescent="0.25">
      <c r="A53" s="2" t="s">
        <v>274</v>
      </c>
      <c r="B53" s="3">
        <v>270.65800000000002</v>
      </c>
      <c r="C53" s="3">
        <v>270.67399999999998</v>
      </c>
      <c r="D53" s="3">
        <v>270.67399999999998</v>
      </c>
      <c r="E53" s="3">
        <v>265.39499999999998</v>
      </c>
      <c r="F53" s="3">
        <v>270.67399999999998</v>
      </c>
      <c r="G53" s="15">
        <v>1.9850000000000001</v>
      </c>
      <c r="H53" s="15">
        <v>2.0830000000000002</v>
      </c>
      <c r="I53" s="15">
        <v>2.1840000000000002</v>
      </c>
      <c r="J53" s="39">
        <v>37</v>
      </c>
      <c r="K53" s="39">
        <v>558</v>
      </c>
      <c r="O53" s="2">
        <v>4153</v>
      </c>
      <c r="P53" s="39">
        <f t="shared" si="0"/>
        <v>558</v>
      </c>
      <c r="Q53" s="18">
        <f t="shared" si="1"/>
        <v>600.813942</v>
      </c>
    </row>
    <row r="54" spans="1:17" x14ac:dyDescent="0.25">
      <c r="A54" s="2" t="s">
        <v>273</v>
      </c>
      <c r="B54" s="3">
        <v>118.63</v>
      </c>
      <c r="C54" s="3">
        <v>141.589</v>
      </c>
      <c r="D54" s="3">
        <v>152.483</v>
      </c>
      <c r="E54" s="3">
        <v>130.75</v>
      </c>
      <c r="F54" s="3">
        <v>147.97399999999999</v>
      </c>
      <c r="G54" s="15">
        <v>1.9850000000000001</v>
      </c>
      <c r="H54" s="15">
        <v>2.0830000000000002</v>
      </c>
      <c r="I54" s="15">
        <v>2.1840000000000002</v>
      </c>
      <c r="J54" s="39">
        <v>0</v>
      </c>
      <c r="K54" s="39">
        <v>200</v>
      </c>
      <c r="O54" s="2">
        <v>4154</v>
      </c>
      <c r="P54" s="39">
        <f t="shared" si="0"/>
        <v>200</v>
      </c>
      <c r="Q54" s="18">
        <f t="shared" si="1"/>
        <v>294.92988700000001</v>
      </c>
    </row>
    <row r="55" spans="1:17" x14ac:dyDescent="0.25">
      <c r="A55" s="2" t="s">
        <v>280</v>
      </c>
      <c r="B55" s="3">
        <v>9.4410000000000007</v>
      </c>
      <c r="C55" s="3">
        <v>17.491</v>
      </c>
      <c r="D55" s="3">
        <v>22.141999999999999</v>
      </c>
      <c r="E55" s="3">
        <v>16.48</v>
      </c>
      <c r="F55" s="3">
        <v>20.524999999999999</v>
      </c>
      <c r="G55" s="15">
        <v>1.9850000000000001</v>
      </c>
      <c r="H55" s="15">
        <v>2.0830000000000002</v>
      </c>
      <c r="I55" s="15">
        <v>2.1840000000000002</v>
      </c>
      <c r="J55" s="39">
        <v>0</v>
      </c>
      <c r="K55" s="39">
        <v>0</v>
      </c>
      <c r="O55" s="2">
        <v>4155</v>
      </c>
      <c r="P55" s="39">
        <f t="shared" si="0"/>
        <v>0</v>
      </c>
      <c r="Q55" s="18">
        <f t="shared" si="1"/>
        <v>36.433753000000003</v>
      </c>
    </row>
    <row r="56" spans="1:17" x14ac:dyDescent="0.25">
      <c r="A56" s="2" t="s">
        <v>256</v>
      </c>
      <c r="B56" s="3">
        <v>86.688999999999993</v>
      </c>
      <c r="C56" s="3">
        <v>114.848</v>
      </c>
      <c r="D56" s="3">
        <v>132.828</v>
      </c>
      <c r="E56" s="3">
        <v>111.28700000000001</v>
      </c>
      <c r="F56" s="3">
        <v>104.47199999999999</v>
      </c>
      <c r="G56" s="15">
        <v>2.2869999999999999</v>
      </c>
      <c r="H56" s="15">
        <v>2.4</v>
      </c>
      <c r="I56" s="15">
        <v>2.516</v>
      </c>
      <c r="J56" s="39">
        <v>0</v>
      </c>
      <c r="K56" s="39">
        <v>19</v>
      </c>
      <c r="O56" s="2">
        <v>4156</v>
      </c>
      <c r="P56" s="39">
        <f t="shared" si="0"/>
        <v>19</v>
      </c>
      <c r="Q56" s="18">
        <f t="shared" si="1"/>
        <v>275.6352</v>
      </c>
    </row>
    <row r="57" spans="1:17" x14ac:dyDescent="0.25">
      <c r="A57" s="2" t="s">
        <v>254</v>
      </c>
      <c r="B57" s="3">
        <v>174.863</v>
      </c>
      <c r="C57" s="3">
        <v>182.523</v>
      </c>
      <c r="D57" s="3">
        <v>184.05199999999999</v>
      </c>
      <c r="E57" s="3">
        <v>178.40299999999999</v>
      </c>
      <c r="F57" s="3">
        <v>183.749</v>
      </c>
      <c r="G57" s="15">
        <v>1.994</v>
      </c>
      <c r="H57" s="15">
        <v>2.093</v>
      </c>
      <c r="I57" s="15">
        <v>2.194</v>
      </c>
      <c r="J57" s="39">
        <v>0</v>
      </c>
      <c r="K57" s="39">
        <v>267</v>
      </c>
      <c r="O57" s="2">
        <v>4157</v>
      </c>
      <c r="P57" s="39">
        <f t="shared" si="0"/>
        <v>267</v>
      </c>
      <c r="Q57" s="18">
        <f t="shared" si="1"/>
        <v>382.02063899999996</v>
      </c>
    </row>
    <row r="58" spans="1:17" x14ac:dyDescent="0.25">
      <c r="A58" s="2" t="s">
        <v>247</v>
      </c>
      <c r="B58" s="3">
        <v>145.86500000000001</v>
      </c>
      <c r="C58" s="3">
        <v>145.86500000000001</v>
      </c>
      <c r="D58" s="3">
        <v>145.86500000000001</v>
      </c>
      <c r="E58" s="3">
        <v>144.107</v>
      </c>
      <c r="F58" s="3">
        <v>143.93799999999999</v>
      </c>
      <c r="G58" s="15">
        <v>2.2869999999999999</v>
      </c>
      <c r="H58" s="15">
        <v>2.4</v>
      </c>
      <c r="I58" s="15">
        <v>2.516</v>
      </c>
      <c r="J58" s="39">
        <v>0</v>
      </c>
      <c r="K58" s="39">
        <v>381</v>
      </c>
      <c r="O58" s="2">
        <v>4158</v>
      </c>
      <c r="P58" s="39">
        <f t="shared" si="0"/>
        <v>381</v>
      </c>
      <c r="Q58" s="18">
        <f t="shared" si="1"/>
        <v>350.07600000000002</v>
      </c>
    </row>
    <row r="59" spans="1:17" x14ac:dyDescent="0.25">
      <c r="A59" s="2" t="s">
        <v>253</v>
      </c>
      <c r="B59" s="3">
        <v>529.6</v>
      </c>
      <c r="C59" s="3">
        <v>538.48</v>
      </c>
      <c r="D59" s="3">
        <v>543.36900000000003</v>
      </c>
      <c r="E59" s="3">
        <v>536.31899999999996</v>
      </c>
      <c r="F59" s="3">
        <v>541.30499999999995</v>
      </c>
      <c r="G59" s="15">
        <v>1.994</v>
      </c>
      <c r="H59" s="15">
        <v>2.093</v>
      </c>
      <c r="I59" s="15">
        <v>2.194</v>
      </c>
      <c r="J59" s="39">
        <v>0</v>
      </c>
      <c r="K59" s="39">
        <v>1154</v>
      </c>
      <c r="O59" s="2">
        <v>4159</v>
      </c>
      <c r="P59" s="39">
        <f t="shared" si="0"/>
        <v>1154</v>
      </c>
      <c r="Q59" s="18">
        <f t="shared" si="1"/>
        <v>1127.03864</v>
      </c>
    </row>
    <row r="60" spans="1:17" x14ac:dyDescent="0.25">
      <c r="A60" s="2" t="s">
        <v>282</v>
      </c>
      <c r="B60" s="3">
        <v>87.102000000000004</v>
      </c>
      <c r="C60" s="3">
        <v>87.116</v>
      </c>
      <c r="D60" s="3">
        <v>87.116</v>
      </c>
      <c r="E60" s="3">
        <v>83.287000000000006</v>
      </c>
      <c r="F60" s="3">
        <v>87.116</v>
      </c>
      <c r="G60" s="15">
        <v>1.976</v>
      </c>
      <c r="H60" s="15">
        <v>2.0739999999999998</v>
      </c>
      <c r="I60" s="15">
        <v>2.1739999999999999</v>
      </c>
      <c r="J60" s="39">
        <v>159</v>
      </c>
      <c r="K60" s="39">
        <v>344</v>
      </c>
      <c r="O60" s="2">
        <v>4161</v>
      </c>
      <c r="P60" s="39">
        <f t="shared" si="0"/>
        <v>344</v>
      </c>
      <c r="Q60" s="18">
        <f t="shared" si="1"/>
        <v>339.678584</v>
      </c>
    </row>
    <row r="61" spans="1:17" x14ac:dyDescent="0.25">
      <c r="A61" s="2" t="s">
        <v>285</v>
      </c>
      <c r="B61" s="3">
        <v>166.327</v>
      </c>
      <c r="C61" s="3">
        <v>167.05600000000001</v>
      </c>
      <c r="D61" s="3">
        <v>167.05600000000001</v>
      </c>
      <c r="E61" s="3">
        <v>163.673</v>
      </c>
      <c r="F61" s="3">
        <v>167.05600000000001</v>
      </c>
      <c r="G61" s="15">
        <v>1.976</v>
      </c>
      <c r="H61" s="15">
        <v>2.0739999999999998</v>
      </c>
      <c r="I61" s="15">
        <v>2.1739999999999999</v>
      </c>
      <c r="J61" s="39">
        <v>131</v>
      </c>
      <c r="K61" s="39">
        <v>503</v>
      </c>
      <c r="O61" s="2">
        <v>4162</v>
      </c>
      <c r="P61" s="39">
        <f t="shared" si="0"/>
        <v>503</v>
      </c>
      <c r="Q61" s="18">
        <f t="shared" si="1"/>
        <v>477.47414400000002</v>
      </c>
    </row>
    <row r="62" spans="1:17" x14ac:dyDescent="0.25">
      <c r="A62" s="2" t="s">
        <v>281</v>
      </c>
      <c r="B62" s="3">
        <v>93.105000000000004</v>
      </c>
      <c r="C62" s="3">
        <v>104.104</v>
      </c>
      <c r="D62" s="3">
        <v>113.364</v>
      </c>
      <c r="E62" s="3">
        <v>100.741</v>
      </c>
      <c r="F62" s="3">
        <v>98.393000000000001</v>
      </c>
      <c r="G62" s="15">
        <v>1.976</v>
      </c>
      <c r="H62" s="15">
        <v>2.0739999999999998</v>
      </c>
      <c r="I62" s="15">
        <v>2.1739999999999999</v>
      </c>
      <c r="J62" s="39">
        <v>0</v>
      </c>
      <c r="K62" s="39">
        <v>203</v>
      </c>
      <c r="O62" s="2">
        <v>4163</v>
      </c>
      <c r="P62" s="39">
        <f t="shared" si="0"/>
        <v>203</v>
      </c>
      <c r="Q62" s="18">
        <f t="shared" si="1"/>
        <v>215.91169599999998</v>
      </c>
    </row>
    <row r="63" spans="1:17" x14ac:dyDescent="0.25">
      <c r="A63" s="2" t="s">
        <v>284</v>
      </c>
      <c r="B63" s="3">
        <v>215.16200000000001</v>
      </c>
      <c r="C63" s="3">
        <v>215.37700000000001</v>
      </c>
      <c r="D63" s="3">
        <v>215.37700000000001</v>
      </c>
      <c r="E63" s="3">
        <v>213.25800000000001</v>
      </c>
      <c r="F63" s="3">
        <v>215.37700000000001</v>
      </c>
      <c r="G63" s="15">
        <v>1.976</v>
      </c>
      <c r="H63" s="15">
        <v>2.0739999999999998</v>
      </c>
      <c r="I63" s="15">
        <v>2.1739999999999999</v>
      </c>
      <c r="J63" s="39">
        <v>0</v>
      </c>
      <c r="K63" s="39">
        <v>469</v>
      </c>
      <c r="O63" s="2">
        <v>4164</v>
      </c>
      <c r="P63" s="39">
        <f t="shared" si="0"/>
        <v>469</v>
      </c>
      <c r="Q63" s="18">
        <f t="shared" si="1"/>
        <v>446.69189799999998</v>
      </c>
    </row>
    <row r="64" spans="1:17" x14ac:dyDescent="0.25">
      <c r="A64" s="2" t="s">
        <v>283</v>
      </c>
      <c r="B64" s="3">
        <v>533.53700000000003</v>
      </c>
      <c r="C64" s="3">
        <v>535.25599999999997</v>
      </c>
      <c r="D64" s="3">
        <v>536.31100000000004</v>
      </c>
      <c r="E64" s="3">
        <v>530.30499999999995</v>
      </c>
      <c r="F64" s="3">
        <v>535.83100000000002</v>
      </c>
      <c r="G64" s="15">
        <v>1.976</v>
      </c>
      <c r="H64" s="15">
        <v>2.0739999999999998</v>
      </c>
      <c r="I64" s="15">
        <v>2.1739999999999999</v>
      </c>
      <c r="J64" s="39">
        <v>15</v>
      </c>
      <c r="K64" s="39">
        <v>1306</v>
      </c>
      <c r="O64" s="2">
        <v>4165</v>
      </c>
      <c r="P64" s="39">
        <f t="shared" si="0"/>
        <v>1306</v>
      </c>
      <c r="Q64" s="18">
        <f t="shared" si="1"/>
        <v>1125.1209439999998</v>
      </c>
    </row>
    <row r="65" spans="1:17" x14ac:dyDescent="0.25">
      <c r="A65" s="2" t="s">
        <v>250</v>
      </c>
      <c r="B65" s="3">
        <v>224.09899999999999</v>
      </c>
      <c r="C65" s="3">
        <v>248.708</v>
      </c>
      <c r="D65" s="3">
        <v>261.99099999999999</v>
      </c>
      <c r="E65" s="3">
        <v>246.27799999999999</v>
      </c>
      <c r="F65" s="3">
        <v>256.49400000000003</v>
      </c>
      <c r="G65" s="15">
        <v>1.976</v>
      </c>
      <c r="H65" s="15">
        <v>2.0739999999999998</v>
      </c>
      <c r="I65" s="15">
        <v>2.1739999999999999</v>
      </c>
      <c r="J65" s="39">
        <v>16</v>
      </c>
      <c r="K65" s="39">
        <v>411</v>
      </c>
      <c r="O65" s="2">
        <v>4166</v>
      </c>
      <c r="P65" s="39">
        <f t="shared" si="0"/>
        <v>411</v>
      </c>
      <c r="Q65" s="18">
        <f t="shared" si="1"/>
        <v>531.82039199999997</v>
      </c>
    </row>
    <row r="66" spans="1:17" x14ac:dyDescent="0.25">
      <c r="A66" s="2" t="s">
        <v>251</v>
      </c>
      <c r="B66" s="3">
        <v>243.29499999999999</v>
      </c>
      <c r="C66" s="3">
        <v>390.12599999999998</v>
      </c>
      <c r="D66" s="3">
        <v>560.99599999999998</v>
      </c>
      <c r="E66" s="3">
        <v>325.33800000000002</v>
      </c>
      <c r="F66" s="3">
        <v>401.93700000000001</v>
      </c>
      <c r="G66" s="15">
        <v>1.976</v>
      </c>
      <c r="H66" s="15">
        <v>2.0739999999999998</v>
      </c>
      <c r="I66" s="15">
        <v>2.1739999999999999</v>
      </c>
      <c r="J66" s="39">
        <v>49</v>
      </c>
      <c r="K66" s="39">
        <v>177</v>
      </c>
      <c r="O66" s="2">
        <v>4167</v>
      </c>
      <c r="P66" s="39">
        <f t="shared" si="0"/>
        <v>177</v>
      </c>
      <c r="Q66" s="18">
        <f t="shared" si="1"/>
        <v>858.12132399999985</v>
      </c>
    </row>
    <row r="67" spans="1:17" x14ac:dyDescent="0.25">
      <c r="A67" s="2" t="s">
        <v>203</v>
      </c>
      <c r="B67" s="3">
        <v>658.64700000000005</v>
      </c>
      <c r="C67" s="3">
        <v>1112.1859999999999</v>
      </c>
      <c r="D67" s="3">
        <v>1579.7750000000001</v>
      </c>
      <c r="E67" s="3">
        <v>1007.277</v>
      </c>
      <c r="F67" s="3">
        <v>1335.51</v>
      </c>
      <c r="G67" s="15">
        <v>1.976</v>
      </c>
      <c r="H67" s="15">
        <v>2.0739999999999998</v>
      </c>
      <c r="I67" s="15">
        <v>2.1739999999999999</v>
      </c>
      <c r="J67" s="39">
        <v>0</v>
      </c>
      <c r="K67" s="39">
        <v>490</v>
      </c>
      <c r="O67" s="2">
        <v>4168</v>
      </c>
      <c r="P67" s="39">
        <f t="shared" si="0"/>
        <v>490</v>
      </c>
      <c r="Q67" s="18">
        <f t="shared" si="1"/>
        <v>2306.6737639999997</v>
      </c>
    </row>
    <row r="68" spans="1:17" x14ac:dyDescent="0.25">
      <c r="A68" s="2" t="s">
        <v>286</v>
      </c>
      <c r="B68" s="3">
        <v>152.84899999999999</v>
      </c>
      <c r="C68" s="3">
        <v>323.58</v>
      </c>
      <c r="D68" s="3">
        <v>525.74400000000003</v>
      </c>
      <c r="E68" s="3">
        <v>290.18400000000003</v>
      </c>
      <c r="F68" s="3">
        <v>415.86500000000001</v>
      </c>
      <c r="G68" s="15">
        <v>1.976</v>
      </c>
      <c r="H68" s="15">
        <v>2.0739999999999998</v>
      </c>
      <c r="I68" s="15">
        <v>2.1739999999999999</v>
      </c>
      <c r="J68" s="39">
        <v>0</v>
      </c>
      <c r="K68" s="39">
        <v>5</v>
      </c>
      <c r="O68" s="2">
        <v>4169</v>
      </c>
      <c r="P68" s="39">
        <f t="shared" ref="P68:P131" si="2">K68</f>
        <v>5</v>
      </c>
      <c r="Q68" s="18">
        <f t="shared" si="1"/>
        <v>671.10491999999988</v>
      </c>
    </row>
    <row r="69" spans="1:17" x14ac:dyDescent="0.25">
      <c r="A69" s="2" t="s">
        <v>209</v>
      </c>
      <c r="B69" s="3">
        <v>881.18799999999999</v>
      </c>
      <c r="C69" s="3">
        <v>924.30399999999997</v>
      </c>
      <c r="D69" s="3">
        <v>977.63</v>
      </c>
      <c r="E69" s="3">
        <v>902.14499999999998</v>
      </c>
      <c r="F69" s="3">
        <v>927.02800000000002</v>
      </c>
      <c r="G69" s="15">
        <v>2.04</v>
      </c>
      <c r="H69" s="15">
        <v>2.141</v>
      </c>
      <c r="I69" s="15">
        <v>2.2440000000000002</v>
      </c>
      <c r="J69" s="39">
        <v>0</v>
      </c>
      <c r="K69" s="39">
        <v>1765</v>
      </c>
      <c r="O69" s="2">
        <v>4170</v>
      </c>
      <c r="P69" s="39">
        <f t="shared" si="2"/>
        <v>1765</v>
      </c>
      <c r="Q69" s="18">
        <f t="shared" ref="Q69:Q132" si="3">C69*H69+J69</f>
        <v>1978.9348640000001</v>
      </c>
    </row>
    <row r="70" spans="1:17" x14ac:dyDescent="0.25">
      <c r="A70" s="2" t="s">
        <v>211</v>
      </c>
      <c r="B70" s="3">
        <v>433.14499999999998</v>
      </c>
      <c r="C70" s="3">
        <v>438.49599999999998</v>
      </c>
      <c r="D70" s="3">
        <v>441.346</v>
      </c>
      <c r="E70" s="3">
        <v>431.94799999999998</v>
      </c>
      <c r="F70" s="3">
        <v>440.04399999999998</v>
      </c>
      <c r="G70" s="15">
        <v>2.488</v>
      </c>
      <c r="H70" s="15">
        <v>2.6110000000000002</v>
      </c>
      <c r="I70" s="15">
        <v>2.7370000000000001</v>
      </c>
      <c r="J70" s="39">
        <v>0</v>
      </c>
      <c r="K70" s="39">
        <v>1133</v>
      </c>
      <c r="O70" s="2">
        <v>4171</v>
      </c>
      <c r="P70" s="39">
        <f t="shared" si="2"/>
        <v>1133</v>
      </c>
      <c r="Q70" s="18">
        <f t="shared" si="3"/>
        <v>1144.9130560000001</v>
      </c>
    </row>
    <row r="71" spans="1:17" x14ac:dyDescent="0.25">
      <c r="A71" s="2" t="s">
        <v>246</v>
      </c>
      <c r="B71" s="3">
        <v>433.59699999999998</v>
      </c>
      <c r="C71" s="3">
        <v>433.60700000000003</v>
      </c>
      <c r="D71" s="3">
        <v>433.60700000000003</v>
      </c>
      <c r="E71" s="3">
        <v>432.28699999999998</v>
      </c>
      <c r="F71" s="3">
        <v>429.97</v>
      </c>
      <c r="G71" s="15">
        <v>2.2869999999999999</v>
      </c>
      <c r="H71" s="15">
        <v>2.4</v>
      </c>
      <c r="I71" s="15">
        <v>2.516</v>
      </c>
      <c r="J71" s="39">
        <v>0</v>
      </c>
      <c r="K71" s="39">
        <v>1018</v>
      </c>
      <c r="O71" s="2">
        <v>4172</v>
      </c>
      <c r="P71" s="39">
        <f t="shared" si="2"/>
        <v>1018</v>
      </c>
      <c r="Q71" s="18">
        <f t="shared" si="3"/>
        <v>1040.6568</v>
      </c>
    </row>
    <row r="72" spans="1:17" x14ac:dyDescent="0.25">
      <c r="A72" s="2" t="s">
        <v>213</v>
      </c>
      <c r="B72" s="3">
        <v>23.84</v>
      </c>
      <c r="C72" s="3">
        <v>34.017000000000003</v>
      </c>
      <c r="D72" s="3">
        <v>45.268000000000001</v>
      </c>
      <c r="E72" s="3">
        <v>33.399000000000001</v>
      </c>
      <c r="F72" s="3">
        <v>36.484000000000002</v>
      </c>
      <c r="G72" s="15">
        <v>2.04</v>
      </c>
      <c r="H72" s="15">
        <v>2.141</v>
      </c>
      <c r="I72" s="15">
        <v>2.2440000000000002</v>
      </c>
      <c r="J72" s="39">
        <v>0</v>
      </c>
      <c r="K72" s="39">
        <v>24</v>
      </c>
      <c r="O72" s="2">
        <v>4173</v>
      </c>
      <c r="P72" s="39">
        <f t="shared" si="2"/>
        <v>24</v>
      </c>
      <c r="Q72" s="18">
        <f t="shared" si="3"/>
        <v>72.830397000000005</v>
      </c>
    </row>
    <row r="73" spans="1:17" x14ac:dyDescent="0.25">
      <c r="A73" s="2" t="s">
        <v>162</v>
      </c>
      <c r="B73" s="3">
        <v>31.992000000000001</v>
      </c>
      <c r="C73" s="3">
        <v>36.029000000000003</v>
      </c>
      <c r="D73" s="3">
        <v>36.74</v>
      </c>
      <c r="E73" s="3">
        <v>34.631999999999998</v>
      </c>
      <c r="F73" s="3">
        <v>36.642000000000003</v>
      </c>
      <c r="G73" s="15">
        <v>2.1949999999999998</v>
      </c>
      <c r="H73" s="15">
        <v>2.3039999999999998</v>
      </c>
      <c r="I73" s="15">
        <v>2.415</v>
      </c>
      <c r="J73" s="39">
        <v>0</v>
      </c>
      <c r="K73" s="39">
        <v>26</v>
      </c>
      <c r="O73" s="2">
        <v>4174</v>
      </c>
      <c r="P73" s="39">
        <f t="shared" si="2"/>
        <v>26</v>
      </c>
      <c r="Q73" s="18">
        <f t="shared" si="3"/>
        <v>83.010816000000005</v>
      </c>
    </row>
    <row r="74" spans="1:17" x14ac:dyDescent="0.25">
      <c r="A74" s="2" t="s">
        <v>279</v>
      </c>
      <c r="B74" s="3">
        <v>60.463000000000001</v>
      </c>
      <c r="C74" s="3">
        <v>65.879000000000005</v>
      </c>
      <c r="D74" s="3">
        <v>66.251000000000005</v>
      </c>
      <c r="E74" s="3">
        <v>63.304000000000002</v>
      </c>
      <c r="F74" s="3">
        <v>66.23</v>
      </c>
      <c r="G74" s="15">
        <v>1.9850000000000001</v>
      </c>
      <c r="H74" s="15">
        <v>2.0830000000000002</v>
      </c>
      <c r="I74" s="15">
        <v>2.1840000000000002</v>
      </c>
      <c r="J74" s="39">
        <v>0</v>
      </c>
      <c r="K74" s="39">
        <v>83</v>
      </c>
      <c r="O74" s="2">
        <v>4175</v>
      </c>
      <c r="P74" s="39">
        <f t="shared" si="2"/>
        <v>83</v>
      </c>
      <c r="Q74" s="18">
        <f t="shared" si="3"/>
        <v>137.22595700000002</v>
      </c>
    </row>
    <row r="75" spans="1:17" x14ac:dyDescent="0.25">
      <c r="A75" s="2" t="s">
        <v>278</v>
      </c>
      <c r="B75" s="3">
        <v>11.244</v>
      </c>
      <c r="C75" s="3">
        <v>14.941000000000001</v>
      </c>
      <c r="D75" s="3">
        <v>15.574</v>
      </c>
      <c r="E75" s="3">
        <v>13.756</v>
      </c>
      <c r="F75" s="3">
        <v>15.538</v>
      </c>
      <c r="G75" s="15">
        <v>1.9850000000000001</v>
      </c>
      <c r="H75" s="15">
        <v>2.0830000000000002</v>
      </c>
      <c r="I75" s="15">
        <v>2.1840000000000002</v>
      </c>
      <c r="J75" s="39">
        <v>0</v>
      </c>
      <c r="K75" s="39">
        <v>33</v>
      </c>
      <c r="O75" s="2">
        <v>4176</v>
      </c>
      <c r="P75" s="39">
        <f t="shared" si="2"/>
        <v>33</v>
      </c>
      <c r="Q75" s="18">
        <f t="shared" si="3"/>
        <v>31.122103000000003</v>
      </c>
    </row>
    <row r="76" spans="1:17" x14ac:dyDescent="0.25">
      <c r="A76" s="2" t="s">
        <v>208</v>
      </c>
      <c r="B76" s="3">
        <v>65.072999999999993</v>
      </c>
      <c r="C76" s="3">
        <v>83.010999999999996</v>
      </c>
      <c r="D76" s="3">
        <v>99.025999999999996</v>
      </c>
      <c r="E76" s="3">
        <v>81.902000000000001</v>
      </c>
      <c r="F76" s="3">
        <v>48.51</v>
      </c>
      <c r="G76" s="15">
        <v>1.8839999999999999</v>
      </c>
      <c r="H76" s="15">
        <v>1.978</v>
      </c>
      <c r="I76" s="15">
        <v>2.073</v>
      </c>
      <c r="J76" s="39">
        <v>0</v>
      </c>
      <c r="K76" s="39">
        <v>95</v>
      </c>
      <c r="O76" s="2">
        <v>4201</v>
      </c>
      <c r="P76" s="39">
        <f t="shared" si="2"/>
        <v>95</v>
      </c>
      <c r="Q76" s="18">
        <f t="shared" si="3"/>
        <v>164.19575799999998</v>
      </c>
    </row>
    <row r="77" spans="1:17" x14ac:dyDescent="0.25">
      <c r="A77" s="2" t="s">
        <v>214</v>
      </c>
      <c r="B77" s="3">
        <v>473.18</v>
      </c>
      <c r="C77" s="3">
        <v>562.42399999999998</v>
      </c>
      <c r="D77" s="3">
        <v>613.97</v>
      </c>
      <c r="E77" s="3">
        <v>550.5</v>
      </c>
      <c r="F77" s="3">
        <v>524.81500000000005</v>
      </c>
      <c r="G77" s="15">
        <v>1.8839999999999999</v>
      </c>
      <c r="H77" s="15">
        <v>1.978</v>
      </c>
      <c r="I77" s="15">
        <v>2.073</v>
      </c>
      <c r="J77" s="39">
        <v>0</v>
      </c>
      <c r="K77" s="39">
        <v>504</v>
      </c>
      <c r="O77" s="2">
        <v>4202</v>
      </c>
      <c r="P77" s="39">
        <f t="shared" si="2"/>
        <v>504</v>
      </c>
      <c r="Q77" s="18">
        <f t="shared" si="3"/>
        <v>1112.4746720000001</v>
      </c>
    </row>
    <row r="78" spans="1:17" x14ac:dyDescent="0.25">
      <c r="A78" s="2" t="s">
        <v>227</v>
      </c>
      <c r="B78" s="3">
        <v>371.23399999999998</v>
      </c>
      <c r="C78" s="3">
        <v>416.52300000000002</v>
      </c>
      <c r="D78" s="3">
        <v>440.05399999999997</v>
      </c>
      <c r="E78" s="3">
        <v>403.834</v>
      </c>
      <c r="F78" s="3">
        <v>426.63600000000002</v>
      </c>
      <c r="G78" s="15">
        <v>1.8839999999999999</v>
      </c>
      <c r="H78" s="15">
        <v>1.978</v>
      </c>
      <c r="I78" s="15">
        <v>2.073</v>
      </c>
      <c r="J78" s="39">
        <v>0</v>
      </c>
      <c r="K78" s="39">
        <v>256</v>
      </c>
      <c r="O78" s="2">
        <v>4203</v>
      </c>
      <c r="P78" s="39">
        <f t="shared" si="2"/>
        <v>256</v>
      </c>
      <c r="Q78" s="18">
        <f t="shared" si="3"/>
        <v>823.88249400000007</v>
      </c>
    </row>
    <row r="79" spans="1:17" x14ac:dyDescent="0.25">
      <c r="A79" s="2" t="s">
        <v>242</v>
      </c>
      <c r="B79" s="3">
        <v>294.66199999999998</v>
      </c>
      <c r="C79" s="3">
        <v>307.33800000000002</v>
      </c>
      <c r="D79" s="3">
        <v>310.43400000000003</v>
      </c>
      <c r="E79" s="3">
        <v>300.34399999999999</v>
      </c>
      <c r="F79" s="3">
        <v>309.56099999999998</v>
      </c>
      <c r="G79" s="15">
        <v>1.8839999999999999</v>
      </c>
      <c r="H79" s="15">
        <v>1.978</v>
      </c>
      <c r="I79" s="15">
        <v>2.073</v>
      </c>
      <c r="J79" s="39">
        <v>0</v>
      </c>
      <c r="K79" s="39">
        <v>297</v>
      </c>
      <c r="O79" s="2">
        <v>4204</v>
      </c>
      <c r="P79" s="39">
        <f t="shared" si="2"/>
        <v>297</v>
      </c>
      <c r="Q79" s="18">
        <f t="shared" si="3"/>
        <v>607.91456400000004</v>
      </c>
    </row>
    <row r="80" spans="1:17" x14ac:dyDescent="0.25">
      <c r="A80" s="2" t="s">
        <v>252</v>
      </c>
      <c r="B80" s="3">
        <v>543.77700000000004</v>
      </c>
      <c r="C80" s="3">
        <v>552.73699999999997</v>
      </c>
      <c r="D80" s="3">
        <v>558.11099999999999</v>
      </c>
      <c r="E80" s="3">
        <v>548.42700000000002</v>
      </c>
      <c r="F80" s="3">
        <v>555.73599999999999</v>
      </c>
      <c r="G80" s="15">
        <v>1.8839999999999999</v>
      </c>
      <c r="H80" s="15">
        <v>1.978</v>
      </c>
      <c r="I80" s="15">
        <v>2.073</v>
      </c>
      <c r="J80" s="39">
        <v>73</v>
      </c>
      <c r="K80" s="39">
        <v>1073</v>
      </c>
      <c r="O80" s="2">
        <v>4205</v>
      </c>
      <c r="P80" s="39">
        <f t="shared" si="2"/>
        <v>1073</v>
      </c>
      <c r="Q80" s="18">
        <f t="shared" si="3"/>
        <v>1166.3137859999999</v>
      </c>
    </row>
    <row r="81" spans="1:17" x14ac:dyDescent="0.25">
      <c r="A81" s="2" t="s">
        <v>257</v>
      </c>
      <c r="B81" s="3">
        <v>623.97500000000002</v>
      </c>
      <c r="C81" s="3">
        <v>634.86599999999999</v>
      </c>
      <c r="D81" s="3">
        <v>643.92499999999995</v>
      </c>
      <c r="E81" s="3">
        <v>634.072</v>
      </c>
      <c r="F81" s="3">
        <v>634.03700000000003</v>
      </c>
      <c r="G81" s="15">
        <v>1.9019999999999999</v>
      </c>
      <c r="H81" s="15">
        <v>1.9970000000000001</v>
      </c>
      <c r="I81" s="15">
        <v>2.093</v>
      </c>
      <c r="J81" s="39">
        <v>0</v>
      </c>
      <c r="K81" s="39">
        <v>966</v>
      </c>
      <c r="O81" s="2">
        <v>4206</v>
      </c>
      <c r="P81" s="39">
        <f t="shared" si="2"/>
        <v>966</v>
      </c>
      <c r="Q81" s="18">
        <f t="shared" si="3"/>
        <v>1267.8274020000001</v>
      </c>
    </row>
    <row r="82" spans="1:17" x14ac:dyDescent="0.25">
      <c r="A82" s="2" t="s">
        <v>249</v>
      </c>
      <c r="B82" s="3">
        <v>482.68900000000002</v>
      </c>
      <c r="C82" s="3">
        <v>491.202</v>
      </c>
      <c r="D82" s="3">
        <v>494.88400000000001</v>
      </c>
      <c r="E82" s="3">
        <v>487.8</v>
      </c>
      <c r="F82" s="3">
        <v>491.94900000000001</v>
      </c>
      <c r="G82" s="15">
        <v>1.9119999999999999</v>
      </c>
      <c r="H82" s="15">
        <v>2.0070000000000001</v>
      </c>
      <c r="I82" s="15">
        <v>2.1030000000000002</v>
      </c>
      <c r="J82" s="39">
        <v>0</v>
      </c>
      <c r="K82" s="39">
        <v>853</v>
      </c>
      <c r="O82" s="2">
        <v>4207</v>
      </c>
      <c r="P82" s="39">
        <f t="shared" si="2"/>
        <v>853</v>
      </c>
      <c r="Q82" s="18">
        <f t="shared" si="3"/>
        <v>985.84241400000008</v>
      </c>
    </row>
    <row r="83" spans="1:17" x14ac:dyDescent="0.25">
      <c r="A83" s="2" t="s">
        <v>239</v>
      </c>
      <c r="B83" s="3">
        <v>110.621</v>
      </c>
      <c r="C83" s="3">
        <v>172.27199999999999</v>
      </c>
      <c r="D83" s="3">
        <v>230.71299999999999</v>
      </c>
      <c r="E83" s="3">
        <v>163.96700000000001</v>
      </c>
      <c r="F83" s="3">
        <v>173.773</v>
      </c>
      <c r="G83" s="15">
        <v>1.9119999999999999</v>
      </c>
      <c r="H83" s="15">
        <v>2.0070000000000001</v>
      </c>
      <c r="I83" s="15">
        <v>2.1030000000000002</v>
      </c>
      <c r="J83" s="39">
        <v>0</v>
      </c>
      <c r="K83" s="39">
        <v>41</v>
      </c>
      <c r="O83" s="2">
        <v>4208</v>
      </c>
      <c r="P83" s="39">
        <f t="shared" si="2"/>
        <v>41</v>
      </c>
      <c r="Q83" s="18">
        <f t="shared" si="3"/>
        <v>345.74990400000002</v>
      </c>
    </row>
    <row r="84" spans="1:17" x14ac:dyDescent="0.25">
      <c r="A84" s="2" t="s">
        <v>236</v>
      </c>
      <c r="B84" s="3">
        <v>20.024999999999999</v>
      </c>
      <c r="C84" s="3">
        <v>39.868000000000002</v>
      </c>
      <c r="D84" s="3">
        <v>54.445999999999998</v>
      </c>
      <c r="E84" s="3">
        <v>36.588999999999999</v>
      </c>
      <c r="F84" s="3">
        <v>45.061</v>
      </c>
      <c r="G84" s="15">
        <v>1.9119999999999999</v>
      </c>
      <c r="H84" s="15">
        <v>2.0070000000000001</v>
      </c>
      <c r="I84" s="15">
        <v>2.1030000000000002</v>
      </c>
      <c r="J84" s="39">
        <v>0</v>
      </c>
      <c r="K84" s="39">
        <v>2</v>
      </c>
      <c r="O84" s="2">
        <v>4209</v>
      </c>
      <c r="P84" s="39">
        <f t="shared" si="2"/>
        <v>2</v>
      </c>
      <c r="Q84" s="18">
        <f t="shared" si="3"/>
        <v>80.015076000000008</v>
      </c>
    </row>
    <row r="85" spans="1:17" x14ac:dyDescent="0.25">
      <c r="A85" s="2" t="s">
        <v>248</v>
      </c>
      <c r="B85" s="3">
        <v>71.796999999999997</v>
      </c>
      <c r="C85" s="3">
        <v>166.511</v>
      </c>
      <c r="D85" s="3">
        <v>296.86700000000002</v>
      </c>
      <c r="E85" s="3">
        <v>140.37200000000001</v>
      </c>
      <c r="F85" s="3">
        <v>219.36799999999999</v>
      </c>
      <c r="G85" s="15">
        <v>1.9119999999999999</v>
      </c>
      <c r="H85" s="15">
        <v>2.0070000000000001</v>
      </c>
      <c r="I85" s="15">
        <v>2.1030000000000002</v>
      </c>
      <c r="J85" s="39">
        <v>49</v>
      </c>
      <c r="K85" s="39">
        <v>49</v>
      </c>
      <c r="O85" s="2">
        <v>4210</v>
      </c>
      <c r="P85" s="39">
        <f t="shared" si="2"/>
        <v>49</v>
      </c>
      <c r="Q85" s="18">
        <f t="shared" si="3"/>
        <v>383.18757700000003</v>
      </c>
    </row>
    <row r="86" spans="1:17" x14ac:dyDescent="0.25">
      <c r="A86" s="2" t="s">
        <v>215</v>
      </c>
      <c r="B86" s="3">
        <v>83.036000000000001</v>
      </c>
      <c r="C86" s="3">
        <v>101.124</v>
      </c>
      <c r="D86" s="3">
        <v>120.45</v>
      </c>
      <c r="E86" s="3">
        <v>105.47</v>
      </c>
      <c r="F86" s="3">
        <v>34.404000000000003</v>
      </c>
      <c r="G86" s="15">
        <v>1.8839999999999999</v>
      </c>
      <c r="H86" s="15">
        <v>1.978</v>
      </c>
      <c r="I86" s="15">
        <v>2.073</v>
      </c>
      <c r="J86" s="39">
        <v>0</v>
      </c>
      <c r="K86" s="39">
        <v>85</v>
      </c>
      <c r="O86" s="2">
        <v>4211</v>
      </c>
      <c r="P86" s="39">
        <f t="shared" si="2"/>
        <v>85</v>
      </c>
      <c r="Q86" s="18">
        <f t="shared" si="3"/>
        <v>200.02327199999999</v>
      </c>
    </row>
    <row r="87" spans="1:17" x14ac:dyDescent="0.25">
      <c r="A87" s="2" t="s">
        <v>225</v>
      </c>
      <c r="B87" s="3">
        <v>15.451000000000001</v>
      </c>
      <c r="C87" s="3">
        <v>15.635999999999999</v>
      </c>
      <c r="D87" s="3">
        <v>15.635999999999999</v>
      </c>
      <c r="E87" s="3">
        <v>14.978999999999999</v>
      </c>
      <c r="F87" s="3">
        <v>13.397</v>
      </c>
      <c r="G87" s="15">
        <v>1.8839999999999999</v>
      </c>
      <c r="H87" s="15">
        <v>1.978</v>
      </c>
      <c r="I87" s="15">
        <v>2.073</v>
      </c>
      <c r="J87" s="39">
        <v>0</v>
      </c>
      <c r="K87" s="39">
        <v>8</v>
      </c>
      <c r="O87" s="2">
        <v>4212</v>
      </c>
      <c r="P87" s="39">
        <f t="shared" si="2"/>
        <v>8</v>
      </c>
      <c r="Q87" s="18">
        <f t="shared" si="3"/>
        <v>30.928007999999998</v>
      </c>
    </row>
    <row r="88" spans="1:17" x14ac:dyDescent="0.25">
      <c r="A88" s="2" t="s">
        <v>226</v>
      </c>
      <c r="B88" s="3">
        <v>57.817</v>
      </c>
      <c r="C88" s="3">
        <v>57.981999999999999</v>
      </c>
      <c r="D88" s="3">
        <v>58.002000000000002</v>
      </c>
      <c r="E88" s="3">
        <v>55.033000000000001</v>
      </c>
      <c r="F88" s="3">
        <v>56.112000000000002</v>
      </c>
      <c r="G88" s="15">
        <v>1.8839999999999999</v>
      </c>
      <c r="H88" s="15">
        <v>1.978</v>
      </c>
      <c r="I88" s="15">
        <v>2.073</v>
      </c>
      <c r="J88" s="39">
        <v>0</v>
      </c>
      <c r="K88" s="39">
        <v>123</v>
      </c>
      <c r="O88" s="2">
        <v>4213</v>
      </c>
      <c r="P88" s="39">
        <f t="shared" si="2"/>
        <v>123</v>
      </c>
      <c r="Q88" s="18">
        <f t="shared" si="3"/>
        <v>114.688396</v>
      </c>
    </row>
    <row r="89" spans="1:17" x14ac:dyDescent="0.25">
      <c r="A89" s="2" t="s">
        <v>178</v>
      </c>
      <c r="B89" s="3">
        <v>705.24400000000003</v>
      </c>
      <c r="C89" s="3">
        <v>787.38699999999994</v>
      </c>
      <c r="D89" s="3">
        <v>900.51300000000003</v>
      </c>
      <c r="E89" s="3">
        <v>778.10799999999995</v>
      </c>
      <c r="F89" s="3">
        <v>653.13599999999997</v>
      </c>
      <c r="G89" s="15">
        <v>2.012</v>
      </c>
      <c r="H89" s="15">
        <v>2.1120000000000001</v>
      </c>
      <c r="I89" s="15">
        <v>2.214</v>
      </c>
      <c r="J89" s="39">
        <v>0</v>
      </c>
      <c r="K89" s="39">
        <v>1482</v>
      </c>
      <c r="O89" s="2">
        <v>4214</v>
      </c>
      <c r="P89" s="39">
        <f t="shared" si="2"/>
        <v>1482</v>
      </c>
      <c r="Q89" s="18">
        <f t="shared" si="3"/>
        <v>1662.9613440000001</v>
      </c>
    </row>
    <row r="90" spans="1:17" x14ac:dyDescent="0.25">
      <c r="A90" s="2" t="s">
        <v>241</v>
      </c>
      <c r="B90" s="3">
        <v>133.97</v>
      </c>
      <c r="C90" s="3">
        <v>138.44800000000001</v>
      </c>
      <c r="D90" s="3">
        <v>138.68199999999999</v>
      </c>
      <c r="E90" s="3">
        <v>134.744</v>
      </c>
      <c r="F90" s="3">
        <v>138.68100000000001</v>
      </c>
      <c r="G90" s="15">
        <v>2.012</v>
      </c>
      <c r="H90" s="15">
        <v>2.1120000000000001</v>
      </c>
      <c r="I90" s="15">
        <v>2.214</v>
      </c>
      <c r="J90" s="39">
        <v>0</v>
      </c>
      <c r="K90" s="39">
        <v>135</v>
      </c>
      <c r="O90" s="2">
        <v>4215</v>
      </c>
      <c r="P90" s="39">
        <f t="shared" si="2"/>
        <v>135</v>
      </c>
      <c r="Q90" s="18">
        <f t="shared" si="3"/>
        <v>292.40217600000005</v>
      </c>
    </row>
    <row r="91" spans="1:17" x14ac:dyDescent="0.25">
      <c r="A91" s="2" t="s">
        <v>240</v>
      </c>
      <c r="B91" s="3">
        <v>1035.6120000000001</v>
      </c>
      <c r="C91" s="3">
        <v>1046.319</v>
      </c>
      <c r="D91" s="3">
        <v>1055.568</v>
      </c>
      <c r="E91" s="3">
        <v>1040.9269999999999</v>
      </c>
      <c r="F91" s="3">
        <v>1033.3119999999999</v>
      </c>
      <c r="G91" s="15">
        <v>1.9019999999999999</v>
      </c>
      <c r="H91" s="15">
        <v>1.9970000000000001</v>
      </c>
      <c r="I91" s="15">
        <v>2.093</v>
      </c>
      <c r="J91" s="39">
        <v>177</v>
      </c>
      <c r="K91" s="39">
        <v>2831</v>
      </c>
      <c r="O91" s="2">
        <v>4216</v>
      </c>
      <c r="P91" s="39">
        <f t="shared" si="2"/>
        <v>2831</v>
      </c>
      <c r="Q91" s="18">
        <f t="shared" si="3"/>
        <v>2266.4990430000003</v>
      </c>
    </row>
    <row r="92" spans="1:17" x14ac:dyDescent="0.25">
      <c r="A92" s="2" t="s">
        <v>237</v>
      </c>
      <c r="B92" s="3">
        <v>388.93599999999998</v>
      </c>
      <c r="C92" s="3">
        <v>393.625</v>
      </c>
      <c r="D92" s="3">
        <v>394.77800000000002</v>
      </c>
      <c r="E92" s="3">
        <v>390.16699999999997</v>
      </c>
      <c r="F92" s="3">
        <v>370.69600000000003</v>
      </c>
      <c r="G92" s="15">
        <v>1.9119999999999999</v>
      </c>
      <c r="H92" s="15">
        <v>2.0070000000000001</v>
      </c>
      <c r="I92" s="15">
        <v>2.1030000000000002</v>
      </c>
      <c r="J92" s="39">
        <v>66</v>
      </c>
      <c r="K92" s="39">
        <v>1006</v>
      </c>
      <c r="O92" s="2">
        <v>4217</v>
      </c>
      <c r="P92" s="39">
        <f t="shared" si="2"/>
        <v>1006</v>
      </c>
      <c r="Q92" s="18">
        <f t="shared" si="3"/>
        <v>856.00537500000007</v>
      </c>
    </row>
    <row r="93" spans="1:17" x14ac:dyDescent="0.25">
      <c r="A93" s="2" t="s">
        <v>238</v>
      </c>
      <c r="B93" s="3">
        <v>90.094999999999999</v>
      </c>
      <c r="C93" s="3">
        <v>173.291</v>
      </c>
      <c r="D93" s="3">
        <v>337.85500000000002</v>
      </c>
      <c r="E93" s="3">
        <v>90.316999999999993</v>
      </c>
      <c r="F93" s="3">
        <v>109.931</v>
      </c>
      <c r="G93" s="15">
        <v>1.9119999999999999</v>
      </c>
      <c r="H93" s="15">
        <v>2.0070000000000001</v>
      </c>
      <c r="I93" s="15">
        <v>2.1030000000000002</v>
      </c>
      <c r="J93" s="39">
        <v>0</v>
      </c>
      <c r="K93" s="39">
        <v>46</v>
      </c>
      <c r="O93" s="2">
        <v>4218</v>
      </c>
      <c r="P93" s="39">
        <f t="shared" si="2"/>
        <v>46</v>
      </c>
      <c r="Q93" s="18">
        <f t="shared" si="3"/>
        <v>347.79503700000004</v>
      </c>
    </row>
    <row r="94" spans="1:17" x14ac:dyDescent="0.25">
      <c r="A94" s="2" t="s">
        <v>158</v>
      </c>
      <c r="B94" s="3">
        <v>34.668999999999997</v>
      </c>
      <c r="C94" s="3">
        <v>39.493000000000002</v>
      </c>
      <c r="D94" s="3">
        <v>47.209000000000003</v>
      </c>
      <c r="E94" s="3">
        <v>40.679000000000002</v>
      </c>
      <c r="F94" s="3">
        <v>30.786000000000001</v>
      </c>
      <c r="G94" s="15">
        <v>2.6160000000000001</v>
      </c>
      <c r="H94" s="15">
        <v>2.746</v>
      </c>
      <c r="I94" s="15">
        <v>2.8780000000000001</v>
      </c>
      <c r="J94" s="39">
        <v>0</v>
      </c>
      <c r="K94" s="39">
        <v>56</v>
      </c>
      <c r="O94" s="2">
        <v>4219</v>
      </c>
      <c r="P94" s="39">
        <f t="shared" si="2"/>
        <v>56</v>
      </c>
      <c r="Q94" s="18">
        <f t="shared" si="3"/>
        <v>108.447778</v>
      </c>
    </row>
    <row r="95" spans="1:17" x14ac:dyDescent="0.25">
      <c r="A95" s="2" t="s">
        <v>172</v>
      </c>
      <c r="B95" s="3">
        <v>2.4860000000000002</v>
      </c>
      <c r="C95" s="3">
        <v>4.2939999999999996</v>
      </c>
      <c r="D95" s="3">
        <v>7.3840000000000003</v>
      </c>
      <c r="E95" s="3">
        <v>5.8150000000000004</v>
      </c>
      <c r="F95" s="3">
        <v>0.39500000000000002</v>
      </c>
      <c r="G95" s="15">
        <v>2.6160000000000001</v>
      </c>
      <c r="H95" s="15">
        <v>2.746</v>
      </c>
      <c r="I95" s="15">
        <v>2.8780000000000001</v>
      </c>
      <c r="J95" s="39">
        <v>0</v>
      </c>
      <c r="K95" s="39">
        <v>10</v>
      </c>
      <c r="O95" s="2">
        <v>4220</v>
      </c>
      <c r="P95" s="39">
        <f t="shared" si="2"/>
        <v>10</v>
      </c>
      <c r="Q95" s="18">
        <f t="shared" si="3"/>
        <v>11.791323999999999</v>
      </c>
    </row>
    <row r="96" spans="1:17" x14ac:dyDescent="0.25">
      <c r="A96" s="2" t="s">
        <v>169</v>
      </c>
      <c r="B96" s="3">
        <v>120.64700000000001</v>
      </c>
      <c r="C96" s="3">
        <v>152.49</v>
      </c>
      <c r="D96" s="3">
        <v>212.32</v>
      </c>
      <c r="E96" s="3">
        <v>156.66399999999999</v>
      </c>
      <c r="F96" s="3">
        <v>92.820999999999998</v>
      </c>
      <c r="G96" s="15">
        <v>2.6160000000000001</v>
      </c>
      <c r="H96" s="15">
        <v>2.746</v>
      </c>
      <c r="I96" s="15">
        <v>2.8780000000000001</v>
      </c>
      <c r="J96" s="39">
        <v>0</v>
      </c>
      <c r="K96" s="39">
        <v>193</v>
      </c>
      <c r="O96" s="2">
        <v>4221</v>
      </c>
      <c r="P96" s="39">
        <f t="shared" si="2"/>
        <v>193</v>
      </c>
      <c r="Q96" s="18">
        <f t="shared" si="3"/>
        <v>418.73754000000002</v>
      </c>
    </row>
    <row r="97" spans="1:17" x14ac:dyDescent="0.25">
      <c r="A97" s="2" t="s">
        <v>216</v>
      </c>
      <c r="B97" s="3">
        <v>50.536999999999999</v>
      </c>
      <c r="C97" s="3">
        <v>66.418000000000006</v>
      </c>
      <c r="D97" s="3">
        <v>93.316999999999993</v>
      </c>
      <c r="E97" s="3">
        <v>67.266000000000005</v>
      </c>
      <c r="F97" s="3">
        <v>29</v>
      </c>
      <c r="G97" s="15">
        <v>2.0150000000000001</v>
      </c>
      <c r="H97" s="15">
        <v>2.1150000000000002</v>
      </c>
      <c r="I97" s="15">
        <v>2.2170000000000001</v>
      </c>
      <c r="J97" s="39">
        <v>0</v>
      </c>
      <c r="K97" s="39">
        <v>61</v>
      </c>
      <c r="O97" s="2">
        <v>4222</v>
      </c>
      <c r="P97" s="39">
        <f t="shared" si="2"/>
        <v>61</v>
      </c>
      <c r="Q97" s="18">
        <f t="shared" si="3"/>
        <v>140.47407000000004</v>
      </c>
    </row>
    <row r="98" spans="1:17" x14ac:dyDescent="0.25">
      <c r="A98" s="2" t="s">
        <v>224</v>
      </c>
      <c r="B98" s="3">
        <v>149.197</v>
      </c>
      <c r="C98" s="3">
        <v>183.82</v>
      </c>
      <c r="D98" s="3">
        <v>239.38</v>
      </c>
      <c r="E98" s="3">
        <v>173.94800000000001</v>
      </c>
      <c r="F98" s="3">
        <v>155.685</v>
      </c>
      <c r="G98" s="15">
        <v>1.9119999999999999</v>
      </c>
      <c r="H98" s="15">
        <v>2.0070000000000001</v>
      </c>
      <c r="I98" s="15">
        <v>2.1030000000000002</v>
      </c>
      <c r="J98" s="39">
        <v>0</v>
      </c>
      <c r="K98" s="39">
        <v>327</v>
      </c>
      <c r="O98" s="2">
        <v>4224</v>
      </c>
      <c r="P98" s="39">
        <f t="shared" si="2"/>
        <v>327</v>
      </c>
      <c r="Q98" s="18">
        <f t="shared" si="3"/>
        <v>368.92674</v>
      </c>
    </row>
    <row r="99" spans="1:17" x14ac:dyDescent="0.25">
      <c r="A99" s="2" t="s">
        <v>195</v>
      </c>
      <c r="B99" s="3">
        <v>176.38499999999999</v>
      </c>
      <c r="C99" s="3">
        <v>206.624</v>
      </c>
      <c r="D99" s="3">
        <v>273.916</v>
      </c>
      <c r="E99" s="3">
        <v>206.65100000000001</v>
      </c>
      <c r="F99" s="3">
        <v>209.21700000000001</v>
      </c>
      <c r="G99" s="15">
        <v>1.9119999999999999</v>
      </c>
      <c r="H99" s="15">
        <v>2.0070000000000001</v>
      </c>
      <c r="I99" s="15">
        <v>2.1030000000000002</v>
      </c>
      <c r="J99" s="39">
        <v>0</v>
      </c>
      <c r="K99" s="39">
        <v>392</v>
      </c>
      <c r="O99" s="2">
        <v>4225</v>
      </c>
      <c r="P99" s="39">
        <f t="shared" si="2"/>
        <v>392</v>
      </c>
      <c r="Q99" s="18">
        <f t="shared" si="3"/>
        <v>414.694368</v>
      </c>
    </row>
    <row r="100" spans="1:17" x14ac:dyDescent="0.25">
      <c r="A100" s="2" t="s">
        <v>194</v>
      </c>
      <c r="B100" s="3">
        <v>171.58600000000001</v>
      </c>
      <c r="C100" s="3">
        <v>189.91900000000001</v>
      </c>
      <c r="D100" s="3">
        <v>221.10400000000001</v>
      </c>
      <c r="E100" s="3">
        <v>189.26400000000001</v>
      </c>
      <c r="F100" s="3">
        <v>191.36600000000001</v>
      </c>
      <c r="G100" s="15">
        <v>1.9119999999999999</v>
      </c>
      <c r="H100" s="15">
        <v>2.0070000000000001</v>
      </c>
      <c r="I100" s="15">
        <v>2.1030000000000002</v>
      </c>
      <c r="J100" s="39">
        <v>0</v>
      </c>
      <c r="K100" s="39">
        <v>379</v>
      </c>
      <c r="O100" s="2">
        <v>4226</v>
      </c>
      <c r="P100" s="39">
        <f t="shared" si="2"/>
        <v>379</v>
      </c>
      <c r="Q100" s="18">
        <f t="shared" si="3"/>
        <v>381.16743300000002</v>
      </c>
    </row>
    <row r="101" spans="1:17" x14ac:dyDescent="0.25">
      <c r="A101" s="2" t="s">
        <v>177</v>
      </c>
      <c r="B101" s="3">
        <v>196.47499999999999</v>
      </c>
      <c r="C101" s="3">
        <v>214.321</v>
      </c>
      <c r="D101" s="3">
        <v>250.89500000000001</v>
      </c>
      <c r="E101" s="3">
        <v>225.94800000000001</v>
      </c>
      <c r="F101" s="3">
        <v>203.52099999999999</v>
      </c>
      <c r="G101" s="15">
        <v>2.6160000000000001</v>
      </c>
      <c r="H101" s="15">
        <v>2.746</v>
      </c>
      <c r="I101" s="15">
        <v>2.8780000000000001</v>
      </c>
      <c r="J101" s="39">
        <v>0</v>
      </c>
      <c r="K101" s="39">
        <v>422</v>
      </c>
      <c r="O101" s="2">
        <v>4227</v>
      </c>
      <c r="P101" s="39">
        <f t="shared" si="2"/>
        <v>422</v>
      </c>
      <c r="Q101" s="18">
        <f t="shared" si="3"/>
        <v>588.52546599999994</v>
      </c>
    </row>
    <row r="102" spans="1:17" x14ac:dyDescent="0.25">
      <c r="A102" s="2" t="s">
        <v>173</v>
      </c>
      <c r="B102" s="3">
        <v>187.66399999999999</v>
      </c>
      <c r="C102" s="3">
        <v>207.78700000000001</v>
      </c>
      <c r="D102" s="3">
        <v>250.892</v>
      </c>
      <c r="E102" s="3">
        <v>217.96</v>
      </c>
      <c r="F102" s="3">
        <v>217.83799999999999</v>
      </c>
      <c r="G102" s="15">
        <v>2.6160000000000001</v>
      </c>
      <c r="H102" s="15">
        <v>2.746</v>
      </c>
      <c r="I102" s="15">
        <v>2.8780000000000001</v>
      </c>
      <c r="J102" s="39">
        <v>0</v>
      </c>
      <c r="K102" s="39">
        <v>461</v>
      </c>
      <c r="O102" s="2">
        <v>4228</v>
      </c>
      <c r="P102" s="39">
        <f t="shared" si="2"/>
        <v>461</v>
      </c>
      <c r="Q102" s="18">
        <f t="shared" si="3"/>
        <v>570.58310200000005</v>
      </c>
    </row>
    <row r="103" spans="1:17" x14ac:dyDescent="0.25">
      <c r="A103" s="2" t="s">
        <v>179</v>
      </c>
      <c r="B103" s="3">
        <v>112.2</v>
      </c>
      <c r="C103" s="3">
        <v>122.04900000000001</v>
      </c>
      <c r="D103" s="3">
        <v>143.54400000000001</v>
      </c>
      <c r="E103" s="3">
        <v>127.081</v>
      </c>
      <c r="F103" s="3">
        <v>132.22499999999999</v>
      </c>
      <c r="G103" s="15">
        <v>2.6160000000000001</v>
      </c>
      <c r="H103" s="15">
        <v>2.746</v>
      </c>
      <c r="I103" s="15">
        <v>2.8780000000000001</v>
      </c>
      <c r="J103" s="39">
        <v>0</v>
      </c>
      <c r="K103" s="39">
        <v>178</v>
      </c>
      <c r="O103" s="2">
        <v>4229</v>
      </c>
      <c r="P103" s="39">
        <f t="shared" si="2"/>
        <v>178</v>
      </c>
      <c r="Q103" s="18">
        <f t="shared" si="3"/>
        <v>335.14655400000004</v>
      </c>
    </row>
    <row r="104" spans="1:17" x14ac:dyDescent="0.25">
      <c r="A104" s="2" t="s">
        <v>167</v>
      </c>
      <c r="B104" s="3">
        <v>440.892</v>
      </c>
      <c r="C104" s="3">
        <v>471.43599999999998</v>
      </c>
      <c r="D104" s="3">
        <v>525.56700000000001</v>
      </c>
      <c r="E104" s="3">
        <v>481.94</v>
      </c>
      <c r="F104" s="3">
        <v>462.78199999999998</v>
      </c>
      <c r="G104" s="15">
        <v>2.6160000000000001</v>
      </c>
      <c r="H104" s="15">
        <v>2.746</v>
      </c>
      <c r="I104" s="15">
        <v>2.8780000000000001</v>
      </c>
      <c r="J104" s="39">
        <v>0</v>
      </c>
      <c r="K104" s="39">
        <v>972</v>
      </c>
      <c r="O104" s="2">
        <v>4230</v>
      </c>
      <c r="P104" s="39">
        <f t="shared" si="2"/>
        <v>972</v>
      </c>
      <c r="Q104" s="18">
        <f t="shared" si="3"/>
        <v>1294.5632559999999</v>
      </c>
    </row>
    <row r="105" spans="1:17" x14ac:dyDescent="0.25">
      <c r="A105" s="2" t="s">
        <v>170</v>
      </c>
      <c r="B105" s="3">
        <v>339.47399999999999</v>
      </c>
      <c r="C105" s="3">
        <v>393.83300000000003</v>
      </c>
      <c r="D105" s="3">
        <v>506.2</v>
      </c>
      <c r="E105" s="3">
        <v>419.387</v>
      </c>
      <c r="F105" s="3">
        <v>336.21</v>
      </c>
      <c r="G105" s="15">
        <v>2.6150000000000002</v>
      </c>
      <c r="H105" s="15">
        <v>2.7450000000000001</v>
      </c>
      <c r="I105" s="15">
        <v>2.8780000000000001</v>
      </c>
      <c r="J105" s="39">
        <v>0</v>
      </c>
      <c r="K105" s="39">
        <v>613</v>
      </c>
      <c r="O105" s="2">
        <v>4231</v>
      </c>
      <c r="P105" s="39">
        <f t="shared" si="2"/>
        <v>613</v>
      </c>
      <c r="Q105" s="18">
        <f t="shared" si="3"/>
        <v>1081.0715850000001</v>
      </c>
    </row>
    <row r="106" spans="1:17" x14ac:dyDescent="0.25">
      <c r="A106" s="2" t="s">
        <v>180</v>
      </c>
      <c r="B106" s="3">
        <v>8.4809999999999999</v>
      </c>
      <c r="C106" s="3">
        <v>13.2</v>
      </c>
      <c r="D106" s="3">
        <v>26.547000000000001</v>
      </c>
      <c r="E106" s="3">
        <v>17.718</v>
      </c>
      <c r="F106" s="3">
        <v>17.431999999999999</v>
      </c>
      <c r="G106" s="15">
        <v>2.6160000000000001</v>
      </c>
      <c r="H106" s="15">
        <v>2.746</v>
      </c>
      <c r="I106" s="15">
        <v>2.8780000000000001</v>
      </c>
      <c r="J106" s="39">
        <v>0</v>
      </c>
      <c r="K106" s="39">
        <v>18</v>
      </c>
      <c r="O106" s="2">
        <v>4232</v>
      </c>
      <c r="P106" s="39">
        <f t="shared" si="2"/>
        <v>18</v>
      </c>
      <c r="Q106" s="18">
        <f t="shared" si="3"/>
        <v>36.247199999999999</v>
      </c>
    </row>
    <row r="107" spans="1:17" x14ac:dyDescent="0.25">
      <c r="A107" s="2" t="s">
        <v>171</v>
      </c>
      <c r="B107" s="3">
        <v>211.547</v>
      </c>
      <c r="C107" s="3">
        <v>236.08500000000001</v>
      </c>
      <c r="D107" s="3">
        <v>297.40600000000001</v>
      </c>
      <c r="E107" s="3">
        <v>249.703</v>
      </c>
      <c r="F107" s="3">
        <v>247.1</v>
      </c>
      <c r="G107" s="15">
        <v>2.6160000000000001</v>
      </c>
      <c r="H107" s="15">
        <v>2.746</v>
      </c>
      <c r="I107" s="15">
        <v>2.8780000000000001</v>
      </c>
      <c r="J107" s="39">
        <v>0</v>
      </c>
      <c r="K107" s="39">
        <v>504</v>
      </c>
      <c r="O107" s="2">
        <v>4233</v>
      </c>
      <c r="P107" s="39">
        <f t="shared" si="2"/>
        <v>504</v>
      </c>
      <c r="Q107" s="18">
        <f t="shared" si="3"/>
        <v>648.28940999999998</v>
      </c>
    </row>
    <row r="108" spans="1:17" x14ac:dyDescent="0.25">
      <c r="A108" s="2" t="s">
        <v>176</v>
      </c>
      <c r="B108" s="3">
        <v>61.704999999999998</v>
      </c>
      <c r="C108" s="3">
        <v>73.016000000000005</v>
      </c>
      <c r="D108" s="3">
        <v>103.947</v>
      </c>
      <c r="E108" s="3">
        <v>78.447000000000003</v>
      </c>
      <c r="F108" s="3">
        <v>84.537999999999997</v>
      </c>
      <c r="G108" s="15">
        <v>2.6160000000000001</v>
      </c>
      <c r="H108" s="15">
        <v>2.746</v>
      </c>
      <c r="I108" s="15">
        <v>2.8780000000000001</v>
      </c>
      <c r="J108" s="39">
        <v>0</v>
      </c>
      <c r="K108" s="39">
        <v>154</v>
      </c>
      <c r="O108" s="2">
        <v>4234</v>
      </c>
      <c r="P108" s="39">
        <f t="shared" si="2"/>
        <v>154</v>
      </c>
      <c r="Q108" s="18">
        <f t="shared" si="3"/>
        <v>200.501936</v>
      </c>
    </row>
    <row r="109" spans="1:17" x14ac:dyDescent="0.25">
      <c r="A109" s="2" t="s">
        <v>181</v>
      </c>
      <c r="B109" s="3">
        <v>98.891000000000005</v>
      </c>
      <c r="C109" s="3">
        <v>105.60599999999999</v>
      </c>
      <c r="D109" s="3">
        <v>124.38500000000001</v>
      </c>
      <c r="E109" s="3">
        <v>111.782</v>
      </c>
      <c r="F109" s="3">
        <v>107.155</v>
      </c>
      <c r="G109" s="15">
        <v>2.6160000000000001</v>
      </c>
      <c r="H109" s="15">
        <v>2.746</v>
      </c>
      <c r="I109" s="15">
        <v>2.8780000000000001</v>
      </c>
      <c r="J109" s="39">
        <v>0</v>
      </c>
      <c r="K109" s="39">
        <v>241</v>
      </c>
      <c r="O109" s="2">
        <v>4235</v>
      </c>
      <c r="P109" s="39">
        <f t="shared" si="2"/>
        <v>241</v>
      </c>
      <c r="Q109" s="18">
        <f t="shared" si="3"/>
        <v>289.99407600000001</v>
      </c>
    </row>
    <row r="110" spans="1:17" x14ac:dyDescent="0.25">
      <c r="A110" s="2" t="s">
        <v>144</v>
      </c>
      <c r="B110" s="3">
        <v>58.273000000000003</v>
      </c>
      <c r="C110" s="3">
        <v>75.063000000000002</v>
      </c>
      <c r="D110" s="3">
        <v>116.042</v>
      </c>
      <c r="E110" s="3">
        <v>94.328999999999994</v>
      </c>
      <c r="F110" s="3">
        <v>91.131</v>
      </c>
      <c r="G110" s="15">
        <v>2.6160000000000001</v>
      </c>
      <c r="H110" s="15">
        <v>2.746</v>
      </c>
      <c r="I110" s="15">
        <v>2.8780000000000001</v>
      </c>
      <c r="J110" s="39">
        <v>0</v>
      </c>
      <c r="K110" s="39">
        <v>87</v>
      </c>
      <c r="O110" s="2">
        <v>4236</v>
      </c>
      <c r="P110" s="39">
        <f t="shared" si="2"/>
        <v>87</v>
      </c>
      <c r="Q110" s="18">
        <f t="shared" si="3"/>
        <v>206.122998</v>
      </c>
    </row>
    <row r="111" spans="1:17" x14ac:dyDescent="0.25">
      <c r="A111" s="2" t="s">
        <v>143</v>
      </c>
      <c r="B111" s="3">
        <v>51.673000000000002</v>
      </c>
      <c r="C111" s="3">
        <v>71.494</v>
      </c>
      <c r="D111" s="3">
        <v>113.50700000000001</v>
      </c>
      <c r="E111" s="3">
        <v>79.75</v>
      </c>
      <c r="F111" s="3">
        <v>87.64</v>
      </c>
      <c r="G111" s="15">
        <v>2.6160000000000001</v>
      </c>
      <c r="H111" s="15">
        <v>2.746</v>
      </c>
      <c r="I111" s="15">
        <v>2.8780000000000001</v>
      </c>
      <c r="J111" s="39">
        <v>0</v>
      </c>
      <c r="K111" s="39">
        <v>73</v>
      </c>
      <c r="O111" s="2">
        <v>4237</v>
      </c>
      <c r="P111" s="39">
        <f t="shared" si="2"/>
        <v>73</v>
      </c>
      <c r="Q111" s="18">
        <f t="shared" si="3"/>
        <v>196.32252399999999</v>
      </c>
    </row>
    <row r="112" spans="1:17" x14ac:dyDescent="0.25">
      <c r="A112" s="2" t="s">
        <v>142</v>
      </c>
      <c r="B112" s="3">
        <v>71.944999999999993</v>
      </c>
      <c r="C112" s="3">
        <v>89.986000000000004</v>
      </c>
      <c r="D112" s="3">
        <v>127.58499999999999</v>
      </c>
      <c r="E112" s="3">
        <v>100.637</v>
      </c>
      <c r="F112" s="3">
        <v>78.558000000000007</v>
      </c>
      <c r="G112" s="15">
        <v>2.6160000000000001</v>
      </c>
      <c r="H112" s="15">
        <v>2.746</v>
      </c>
      <c r="I112" s="15">
        <v>2.8780000000000001</v>
      </c>
      <c r="J112" s="39">
        <v>0</v>
      </c>
      <c r="K112" s="39">
        <v>100</v>
      </c>
      <c r="O112" s="2">
        <v>4238</v>
      </c>
      <c r="P112" s="39">
        <f t="shared" si="2"/>
        <v>100</v>
      </c>
      <c r="Q112" s="18">
        <f t="shared" si="3"/>
        <v>247.10155600000002</v>
      </c>
    </row>
    <row r="113" spans="1:17" x14ac:dyDescent="0.25">
      <c r="A113" s="2" t="s">
        <v>222</v>
      </c>
      <c r="B113" s="3">
        <v>1562.5360000000001</v>
      </c>
      <c r="C113" s="3">
        <v>1593.53</v>
      </c>
      <c r="D113" s="3">
        <v>1613.905</v>
      </c>
      <c r="E113" s="3">
        <v>1558.5840000000001</v>
      </c>
      <c r="F113" s="3">
        <v>1591.1389999999999</v>
      </c>
      <c r="G113" s="15">
        <v>2.012</v>
      </c>
      <c r="H113" s="15">
        <v>2.1120000000000001</v>
      </c>
      <c r="I113" s="15">
        <v>2.214</v>
      </c>
      <c r="J113" s="39">
        <v>27</v>
      </c>
      <c r="K113" s="39">
        <v>3095</v>
      </c>
      <c r="O113" s="2">
        <v>4239</v>
      </c>
      <c r="P113" s="39">
        <f t="shared" si="2"/>
        <v>3095</v>
      </c>
      <c r="Q113" s="18">
        <f t="shared" si="3"/>
        <v>3392.5353600000003</v>
      </c>
    </row>
    <row r="114" spans="1:17" x14ac:dyDescent="0.25">
      <c r="A114" s="2" t="s">
        <v>223</v>
      </c>
      <c r="B114" s="3">
        <v>425.96800000000002</v>
      </c>
      <c r="C114" s="3">
        <v>435.81599999999997</v>
      </c>
      <c r="D114" s="3">
        <v>440.01499999999999</v>
      </c>
      <c r="E114" s="3">
        <v>424.83800000000002</v>
      </c>
      <c r="F114" s="3">
        <v>431.93799999999999</v>
      </c>
      <c r="G114" s="15">
        <v>1.9119999999999999</v>
      </c>
      <c r="H114" s="15">
        <v>2.0070000000000001</v>
      </c>
      <c r="I114" s="15">
        <v>2.1030000000000002</v>
      </c>
      <c r="J114" s="39">
        <v>0</v>
      </c>
      <c r="K114" s="39">
        <v>955</v>
      </c>
      <c r="O114" s="2">
        <v>4240</v>
      </c>
      <c r="P114" s="39">
        <f t="shared" si="2"/>
        <v>955</v>
      </c>
      <c r="Q114" s="18">
        <f t="shared" si="3"/>
        <v>874.68271200000004</v>
      </c>
    </row>
    <row r="115" spans="1:17" x14ac:dyDescent="0.25">
      <c r="A115" s="2" t="s">
        <v>175</v>
      </c>
      <c r="B115" s="3">
        <v>171.739</v>
      </c>
      <c r="C115" s="3">
        <v>185.874</v>
      </c>
      <c r="D115" s="3">
        <v>221.09899999999999</v>
      </c>
      <c r="E115" s="3">
        <v>193.43700000000001</v>
      </c>
      <c r="F115" s="3">
        <v>199.74100000000001</v>
      </c>
      <c r="G115" s="15">
        <v>2.6160000000000001</v>
      </c>
      <c r="H115" s="15">
        <v>2.746</v>
      </c>
      <c r="I115" s="15">
        <v>2.8780000000000001</v>
      </c>
      <c r="J115" s="39">
        <v>0</v>
      </c>
      <c r="K115" s="39">
        <v>462</v>
      </c>
      <c r="O115" s="2">
        <v>4241</v>
      </c>
      <c r="P115" s="39">
        <f t="shared" si="2"/>
        <v>462</v>
      </c>
      <c r="Q115" s="18">
        <f t="shared" si="3"/>
        <v>510.41000399999996</v>
      </c>
    </row>
    <row r="116" spans="1:17" x14ac:dyDescent="0.25">
      <c r="A116" s="2" t="s">
        <v>174</v>
      </c>
      <c r="B116" s="3">
        <v>1.681</v>
      </c>
      <c r="C116" s="3">
        <v>3.923</v>
      </c>
      <c r="D116" s="3">
        <v>10.122</v>
      </c>
      <c r="E116" s="3">
        <v>5.0289999999999999</v>
      </c>
      <c r="F116" s="3">
        <v>3.7309999999999999</v>
      </c>
      <c r="G116" s="15">
        <v>2.6160000000000001</v>
      </c>
      <c r="H116" s="15">
        <v>2.746</v>
      </c>
      <c r="I116" s="15">
        <v>2.8780000000000001</v>
      </c>
      <c r="J116" s="39">
        <v>0</v>
      </c>
      <c r="K116" s="39">
        <v>5</v>
      </c>
      <c r="O116" s="2">
        <v>4242</v>
      </c>
      <c r="P116" s="39">
        <f t="shared" si="2"/>
        <v>5</v>
      </c>
      <c r="Q116" s="18">
        <f t="shared" si="3"/>
        <v>10.772558</v>
      </c>
    </row>
    <row r="117" spans="1:17" x14ac:dyDescent="0.25">
      <c r="A117" s="2" t="s">
        <v>168</v>
      </c>
      <c r="B117" s="3">
        <v>150.40600000000001</v>
      </c>
      <c r="C117" s="3">
        <v>165.31899999999999</v>
      </c>
      <c r="D117" s="3">
        <v>195.17</v>
      </c>
      <c r="E117" s="3">
        <v>175.1</v>
      </c>
      <c r="F117" s="3">
        <v>161.839</v>
      </c>
      <c r="G117" s="15">
        <v>2.6160000000000001</v>
      </c>
      <c r="H117" s="15">
        <v>2.746</v>
      </c>
      <c r="I117" s="15">
        <v>2.8780000000000001</v>
      </c>
      <c r="J117" s="39">
        <v>0</v>
      </c>
      <c r="K117" s="39">
        <v>372</v>
      </c>
      <c r="O117" s="2">
        <v>4243</v>
      </c>
      <c r="P117" s="39">
        <f t="shared" si="2"/>
        <v>372</v>
      </c>
      <c r="Q117" s="18">
        <f t="shared" si="3"/>
        <v>453.96597399999996</v>
      </c>
    </row>
    <row r="118" spans="1:17" x14ac:dyDescent="0.25">
      <c r="A118" s="2" t="s">
        <v>100</v>
      </c>
      <c r="B118" s="3">
        <v>106.117</v>
      </c>
      <c r="C118" s="3">
        <v>141.39599999999999</v>
      </c>
      <c r="D118" s="3">
        <v>212.75399999999999</v>
      </c>
      <c r="E118" s="3">
        <v>163.703</v>
      </c>
      <c r="F118" s="3">
        <v>127.71</v>
      </c>
      <c r="G118" s="15">
        <v>2.57</v>
      </c>
      <c r="H118" s="15">
        <v>2.698</v>
      </c>
      <c r="I118" s="15">
        <v>2.8279999999999998</v>
      </c>
      <c r="J118" s="39">
        <v>0</v>
      </c>
      <c r="K118" s="39">
        <v>175</v>
      </c>
      <c r="O118" s="2">
        <v>4301</v>
      </c>
      <c r="P118" s="39">
        <f t="shared" si="2"/>
        <v>175</v>
      </c>
      <c r="Q118" s="18">
        <f t="shared" si="3"/>
        <v>381.48640799999998</v>
      </c>
    </row>
    <row r="119" spans="1:17" x14ac:dyDescent="0.25">
      <c r="A119" s="2" t="s">
        <v>110</v>
      </c>
      <c r="B119" s="3">
        <v>259.77</v>
      </c>
      <c r="C119" s="3">
        <v>275.03300000000002</v>
      </c>
      <c r="D119" s="3">
        <v>296.61399999999998</v>
      </c>
      <c r="E119" s="3">
        <v>272.87200000000001</v>
      </c>
      <c r="F119" s="3">
        <v>265.49400000000003</v>
      </c>
      <c r="G119" s="15">
        <v>2.57</v>
      </c>
      <c r="H119" s="15">
        <v>2.698</v>
      </c>
      <c r="I119" s="15">
        <v>2.8279999999999998</v>
      </c>
      <c r="J119" s="39">
        <v>0</v>
      </c>
      <c r="K119" s="39">
        <v>632</v>
      </c>
      <c r="O119" s="2">
        <v>4302</v>
      </c>
      <c r="P119" s="39">
        <f t="shared" si="2"/>
        <v>632</v>
      </c>
      <c r="Q119" s="18">
        <f t="shared" si="3"/>
        <v>742.03903400000002</v>
      </c>
    </row>
    <row r="120" spans="1:17" x14ac:dyDescent="0.25">
      <c r="A120" s="2" t="s">
        <v>108</v>
      </c>
      <c r="B120" s="3">
        <v>115.624</v>
      </c>
      <c r="C120" s="3">
        <v>139.958</v>
      </c>
      <c r="D120" s="3">
        <v>178.785</v>
      </c>
      <c r="E120" s="3">
        <v>149.44800000000001</v>
      </c>
      <c r="F120" s="3">
        <v>110.51600000000001</v>
      </c>
      <c r="G120" s="15">
        <v>2.552</v>
      </c>
      <c r="H120" s="15">
        <v>2.6789999999999998</v>
      </c>
      <c r="I120" s="15">
        <v>2.8079999999999998</v>
      </c>
      <c r="J120" s="39">
        <v>0</v>
      </c>
      <c r="K120" s="39">
        <v>235</v>
      </c>
      <c r="O120" s="2">
        <v>4303</v>
      </c>
      <c r="P120" s="39">
        <f t="shared" si="2"/>
        <v>235</v>
      </c>
      <c r="Q120" s="18">
        <f t="shared" si="3"/>
        <v>374.94748199999998</v>
      </c>
    </row>
    <row r="121" spans="1:17" x14ac:dyDescent="0.25">
      <c r="A121" s="2" t="s">
        <v>112</v>
      </c>
      <c r="B121" s="3">
        <v>97.578000000000003</v>
      </c>
      <c r="C121" s="3">
        <v>109.098</v>
      </c>
      <c r="D121" s="3">
        <v>129.22999999999999</v>
      </c>
      <c r="E121" s="3">
        <v>112.523</v>
      </c>
      <c r="F121" s="3">
        <v>86.224000000000004</v>
      </c>
      <c r="G121" s="15">
        <v>2.552</v>
      </c>
      <c r="H121" s="15">
        <v>2.6789999999999998</v>
      </c>
      <c r="I121" s="15">
        <v>2.8079999999999998</v>
      </c>
      <c r="J121" s="39">
        <v>0</v>
      </c>
      <c r="K121" s="39">
        <v>204</v>
      </c>
      <c r="O121" s="2">
        <v>4304</v>
      </c>
      <c r="P121" s="39">
        <f t="shared" si="2"/>
        <v>204</v>
      </c>
      <c r="Q121" s="18">
        <f t="shared" si="3"/>
        <v>292.27354199999996</v>
      </c>
    </row>
    <row r="122" spans="1:17" x14ac:dyDescent="0.25">
      <c r="A122" s="2" t="s">
        <v>109</v>
      </c>
      <c r="B122" s="3">
        <v>71.072000000000003</v>
      </c>
      <c r="C122" s="3">
        <v>81.751000000000005</v>
      </c>
      <c r="D122" s="3">
        <v>93.462000000000003</v>
      </c>
      <c r="E122" s="3">
        <v>79.739000000000004</v>
      </c>
      <c r="F122" s="3">
        <v>86.668000000000006</v>
      </c>
      <c r="G122" s="15">
        <v>2.57</v>
      </c>
      <c r="H122" s="15">
        <v>2.698</v>
      </c>
      <c r="I122" s="15">
        <v>2.8279999999999998</v>
      </c>
      <c r="J122" s="39">
        <v>0</v>
      </c>
      <c r="K122" s="39">
        <v>124</v>
      </c>
      <c r="O122" s="2">
        <v>4305</v>
      </c>
      <c r="P122" s="39">
        <f t="shared" si="2"/>
        <v>124</v>
      </c>
      <c r="Q122" s="18">
        <f t="shared" si="3"/>
        <v>220.564198</v>
      </c>
    </row>
    <row r="123" spans="1:17" x14ac:dyDescent="0.25">
      <c r="A123" s="2" t="s">
        <v>107</v>
      </c>
      <c r="B123" s="3">
        <v>164.33099999999999</v>
      </c>
      <c r="C123" s="3">
        <v>181.23699999999999</v>
      </c>
      <c r="D123" s="3">
        <v>207.27600000000001</v>
      </c>
      <c r="E123" s="3">
        <v>190.232</v>
      </c>
      <c r="F123" s="3">
        <v>190.89599999999999</v>
      </c>
      <c r="G123" s="15">
        <v>2.552</v>
      </c>
      <c r="H123" s="15">
        <v>2.6789999999999998</v>
      </c>
      <c r="I123" s="15">
        <v>2.8079999999999998</v>
      </c>
      <c r="J123" s="39">
        <v>0</v>
      </c>
      <c r="K123" s="39">
        <v>329</v>
      </c>
      <c r="O123" s="2">
        <v>4306</v>
      </c>
      <c r="P123" s="39">
        <f t="shared" si="2"/>
        <v>329</v>
      </c>
      <c r="Q123" s="18">
        <f t="shared" si="3"/>
        <v>485.53392299999996</v>
      </c>
    </row>
    <row r="124" spans="1:17" x14ac:dyDescent="0.25">
      <c r="A124" s="2" t="s">
        <v>106</v>
      </c>
      <c r="B124" s="3">
        <v>180.24600000000001</v>
      </c>
      <c r="C124" s="3">
        <v>197.53800000000001</v>
      </c>
      <c r="D124" s="3">
        <v>228.376</v>
      </c>
      <c r="E124" s="3">
        <v>209.16200000000001</v>
      </c>
      <c r="F124" s="3">
        <v>189.172</v>
      </c>
      <c r="G124" s="15">
        <v>2.552</v>
      </c>
      <c r="H124" s="15">
        <v>2.6789999999999998</v>
      </c>
      <c r="I124" s="15">
        <v>2.8079999999999998</v>
      </c>
      <c r="J124" s="39">
        <v>0</v>
      </c>
      <c r="K124" s="39">
        <v>477</v>
      </c>
      <c r="O124" s="2">
        <v>4307</v>
      </c>
      <c r="P124" s="39">
        <f t="shared" si="2"/>
        <v>477</v>
      </c>
      <c r="Q124" s="18">
        <f t="shared" si="3"/>
        <v>529.20430199999998</v>
      </c>
    </row>
    <row r="125" spans="1:17" x14ac:dyDescent="0.25">
      <c r="A125" s="2" t="s">
        <v>159</v>
      </c>
      <c r="B125" s="3">
        <v>87.756</v>
      </c>
      <c r="C125" s="3">
        <v>114.78400000000001</v>
      </c>
      <c r="D125" s="3">
        <v>155.56899999999999</v>
      </c>
      <c r="E125" s="3">
        <v>121.873</v>
      </c>
      <c r="F125" s="3">
        <v>119.599</v>
      </c>
      <c r="G125" s="15">
        <v>2.57</v>
      </c>
      <c r="H125" s="15">
        <v>2.698</v>
      </c>
      <c r="I125" s="15">
        <v>2.8279999999999998</v>
      </c>
      <c r="J125" s="39">
        <v>0</v>
      </c>
      <c r="K125" s="39">
        <v>125</v>
      </c>
      <c r="O125" s="2">
        <v>4308</v>
      </c>
      <c r="P125" s="39">
        <f t="shared" si="2"/>
        <v>125</v>
      </c>
      <c r="Q125" s="18">
        <f t="shared" si="3"/>
        <v>309.68723199999999</v>
      </c>
    </row>
    <row r="126" spans="1:17" x14ac:dyDescent="0.25">
      <c r="A126" s="2" t="s">
        <v>160</v>
      </c>
      <c r="B126" s="3">
        <v>58.472999999999999</v>
      </c>
      <c r="C126" s="3">
        <v>75.338999999999999</v>
      </c>
      <c r="D126" s="3">
        <v>101.39100000000001</v>
      </c>
      <c r="E126" s="3">
        <v>77.283000000000001</v>
      </c>
      <c r="F126" s="3">
        <v>82.061000000000007</v>
      </c>
      <c r="G126" s="15">
        <v>2.57</v>
      </c>
      <c r="H126" s="15">
        <v>2.698</v>
      </c>
      <c r="I126" s="15">
        <v>2.8279999999999998</v>
      </c>
      <c r="J126" s="39">
        <v>0</v>
      </c>
      <c r="K126" s="39">
        <v>89</v>
      </c>
      <c r="O126" s="2">
        <v>4309</v>
      </c>
      <c r="P126" s="39">
        <f t="shared" si="2"/>
        <v>89</v>
      </c>
      <c r="Q126" s="18">
        <f t="shared" si="3"/>
        <v>203.264622</v>
      </c>
    </row>
    <row r="127" spans="1:17" x14ac:dyDescent="0.25">
      <c r="A127" s="2" t="s">
        <v>96</v>
      </c>
      <c r="B127" s="3">
        <v>70.037000000000006</v>
      </c>
      <c r="C127" s="3">
        <v>75.67</v>
      </c>
      <c r="D127" s="3">
        <v>81.256</v>
      </c>
      <c r="E127" s="3">
        <v>74.694999999999993</v>
      </c>
      <c r="F127" s="3">
        <v>75.911000000000001</v>
      </c>
      <c r="G127" s="15">
        <v>2.57</v>
      </c>
      <c r="H127" s="15">
        <v>2.698</v>
      </c>
      <c r="I127" s="15">
        <v>2.8279999999999998</v>
      </c>
      <c r="J127" s="39">
        <v>0</v>
      </c>
      <c r="K127" s="39">
        <v>15</v>
      </c>
      <c r="O127" s="2">
        <v>4310</v>
      </c>
      <c r="P127" s="39">
        <f t="shared" si="2"/>
        <v>15</v>
      </c>
      <c r="Q127" s="18">
        <f t="shared" si="3"/>
        <v>204.15765999999999</v>
      </c>
    </row>
    <row r="128" spans="1:17" x14ac:dyDescent="0.25">
      <c r="A128" s="2" t="s">
        <v>163</v>
      </c>
      <c r="B128" s="3">
        <v>180.68</v>
      </c>
      <c r="C128" s="3">
        <v>191.209</v>
      </c>
      <c r="D128" s="3">
        <v>200.387</v>
      </c>
      <c r="E128" s="3">
        <v>189.25299999999999</v>
      </c>
      <c r="F128" s="3">
        <v>174.988</v>
      </c>
      <c r="G128" s="15">
        <v>2.57</v>
      </c>
      <c r="H128" s="15">
        <v>2.698</v>
      </c>
      <c r="I128" s="15">
        <v>2.8279999999999998</v>
      </c>
      <c r="J128" s="39">
        <v>0</v>
      </c>
      <c r="K128" s="39">
        <v>334</v>
      </c>
      <c r="O128" s="2">
        <v>4311</v>
      </c>
      <c r="P128" s="39">
        <f t="shared" si="2"/>
        <v>334</v>
      </c>
      <c r="Q128" s="18">
        <f t="shared" si="3"/>
        <v>515.88188200000002</v>
      </c>
    </row>
    <row r="129" spans="1:17" x14ac:dyDescent="0.25">
      <c r="A129" s="2" t="s">
        <v>94</v>
      </c>
      <c r="B129" s="3">
        <v>479.32299999999998</v>
      </c>
      <c r="C129" s="3">
        <v>549.57899999999995</v>
      </c>
      <c r="D129" s="3">
        <v>677.63099999999997</v>
      </c>
      <c r="E129" s="3">
        <v>579.95799999999997</v>
      </c>
      <c r="F129" s="3">
        <v>485.476</v>
      </c>
      <c r="G129" s="15">
        <v>2.552</v>
      </c>
      <c r="H129" s="15">
        <v>2.6789999999999998</v>
      </c>
      <c r="I129" s="15">
        <v>2.8079999999999998</v>
      </c>
      <c r="J129" s="39">
        <v>0</v>
      </c>
      <c r="K129" s="39">
        <v>1027</v>
      </c>
      <c r="O129" s="2">
        <v>4312</v>
      </c>
      <c r="P129" s="39">
        <f t="shared" si="2"/>
        <v>1027</v>
      </c>
      <c r="Q129" s="18">
        <f t="shared" si="3"/>
        <v>1472.3221409999999</v>
      </c>
    </row>
    <row r="130" spans="1:17" x14ac:dyDescent="0.25">
      <c r="A130" s="2" t="s">
        <v>98</v>
      </c>
      <c r="B130" s="3">
        <v>377.745</v>
      </c>
      <c r="C130" s="3">
        <v>450.19499999999999</v>
      </c>
      <c r="D130" s="3">
        <v>515.89200000000005</v>
      </c>
      <c r="E130" s="3">
        <v>439.78399999999999</v>
      </c>
      <c r="F130" s="3">
        <v>466.80099999999999</v>
      </c>
      <c r="G130" s="15">
        <v>2.57</v>
      </c>
      <c r="H130" s="15">
        <v>2.698</v>
      </c>
      <c r="I130" s="15">
        <v>2.8279999999999998</v>
      </c>
      <c r="J130" s="39">
        <v>0</v>
      </c>
      <c r="K130" s="39">
        <v>857</v>
      </c>
      <c r="O130" s="2">
        <v>4313</v>
      </c>
      <c r="P130" s="39">
        <f t="shared" si="2"/>
        <v>857</v>
      </c>
      <c r="Q130" s="18">
        <f t="shared" si="3"/>
        <v>1214.6261099999999</v>
      </c>
    </row>
    <row r="131" spans="1:17" x14ac:dyDescent="0.25">
      <c r="A131" s="2" t="s">
        <v>95</v>
      </c>
      <c r="B131" s="3">
        <v>511.61</v>
      </c>
      <c r="C131" s="3">
        <v>594.93299999999999</v>
      </c>
      <c r="D131" s="3">
        <v>673.77200000000005</v>
      </c>
      <c r="E131" s="3">
        <v>592.96500000000003</v>
      </c>
      <c r="F131" s="3">
        <v>597.54</v>
      </c>
      <c r="G131" s="15">
        <v>2.552</v>
      </c>
      <c r="H131" s="15">
        <v>2.6789999999999998</v>
      </c>
      <c r="I131" s="15">
        <v>2.8079999999999998</v>
      </c>
      <c r="J131" s="39">
        <v>0</v>
      </c>
      <c r="K131" s="39">
        <v>711</v>
      </c>
      <c r="O131" s="2">
        <v>4314</v>
      </c>
      <c r="P131" s="39">
        <f t="shared" si="2"/>
        <v>711</v>
      </c>
      <c r="Q131" s="18">
        <f t="shared" si="3"/>
        <v>1593.8255069999998</v>
      </c>
    </row>
    <row r="132" spans="1:17" x14ac:dyDescent="0.25">
      <c r="A132" s="2" t="s">
        <v>97</v>
      </c>
      <c r="B132" s="3">
        <v>110.426</v>
      </c>
      <c r="C132" s="3">
        <v>124.107</v>
      </c>
      <c r="D132" s="3">
        <v>131.47200000000001</v>
      </c>
      <c r="E132" s="3">
        <v>118.523</v>
      </c>
      <c r="F132" s="3">
        <v>117.874</v>
      </c>
      <c r="G132" s="15">
        <v>2.57</v>
      </c>
      <c r="H132" s="15">
        <v>2.698</v>
      </c>
      <c r="I132" s="15">
        <v>2.8279999999999998</v>
      </c>
      <c r="J132" s="39">
        <v>0</v>
      </c>
      <c r="K132" s="39">
        <v>138</v>
      </c>
      <c r="O132" s="2">
        <v>4315</v>
      </c>
      <c r="P132" s="39">
        <f t="shared" ref="P132:P195" si="4">K132</f>
        <v>138</v>
      </c>
      <c r="Q132" s="18">
        <f t="shared" si="3"/>
        <v>334.84068600000001</v>
      </c>
    </row>
    <row r="133" spans="1:17" x14ac:dyDescent="0.25">
      <c r="A133" s="2" t="s">
        <v>183</v>
      </c>
      <c r="B133" s="3">
        <v>53.569000000000003</v>
      </c>
      <c r="C133" s="3">
        <v>75.575000000000003</v>
      </c>
      <c r="D133" s="3">
        <v>87.893000000000001</v>
      </c>
      <c r="E133" s="3">
        <v>70.971999999999994</v>
      </c>
      <c r="F133" s="3">
        <v>83.061000000000007</v>
      </c>
      <c r="G133" s="15">
        <v>1.948</v>
      </c>
      <c r="H133" s="15">
        <v>2.0449999999999999</v>
      </c>
      <c r="I133" s="15">
        <v>2.1440000000000001</v>
      </c>
      <c r="J133" s="39">
        <v>446</v>
      </c>
      <c r="K133" s="39">
        <v>459</v>
      </c>
      <c r="O133" s="2">
        <v>4316</v>
      </c>
      <c r="P133" s="39">
        <f t="shared" si="4"/>
        <v>459</v>
      </c>
      <c r="Q133" s="18">
        <f t="shared" ref="Q133:Q196" si="5">C133*H133+J133</f>
        <v>600.55087500000002</v>
      </c>
    </row>
    <row r="134" spans="1:17" x14ac:dyDescent="0.25">
      <c r="A134" s="2" t="s">
        <v>104</v>
      </c>
      <c r="B134" s="3">
        <v>510.291</v>
      </c>
      <c r="C134" s="3">
        <v>582.34</v>
      </c>
      <c r="D134" s="3">
        <v>695.12599999999998</v>
      </c>
      <c r="E134" s="3">
        <v>591.08699999999999</v>
      </c>
      <c r="F134" s="3">
        <v>605.47199999999998</v>
      </c>
      <c r="G134" s="15">
        <v>2.552</v>
      </c>
      <c r="H134" s="15">
        <v>2.6789999999999998</v>
      </c>
      <c r="I134" s="15">
        <v>2.8079999999999998</v>
      </c>
      <c r="J134" s="39">
        <v>0</v>
      </c>
      <c r="K134" s="39">
        <v>1153</v>
      </c>
      <c r="O134" s="2">
        <v>4317</v>
      </c>
      <c r="P134" s="39">
        <f t="shared" si="4"/>
        <v>1153</v>
      </c>
      <c r="Q134" s="18">
        <f t="shared" si="5"/>
        <v>1560.0888600000001</v>
      </c>
    </row>
    <row r="135" spans="1:17" x14ac:dyDescent="0.25">
      <c r="A135" s="2" t="s">
        <v>105</v>
      </c>
      <c r="B135" s="3">
        <v>734.83600000000001</v>
      </c>
      <c r="C135" s="3">
        <v>866.62599999999998</v>
      </c>
      <c r="D135" s="3">
        <v>1051.29</v>
      </c>
      <c r="E135" s="3">
        <v>923.84900000000005</v>
      </c>
      <c r="F135" s="3">
        <v>809.35199999999998</v>
      </c>
      <c r="G135" s="15">
        <v>1.948</v>
      </c>
      <c r="H135" s="15">
        <v>2.0449999999999999</v>
      </c>
      <c r="I135" s="15">
        <v>2.1440000000000001</v>
      </c>
      <c r="J135" s="39">
        <v>0</v>
      </c>
      <c r="K135" s="39">
        <v>1285</v>
      </c>
      <c r="O135" s="2">
        <v>4318</v>
      </c>
      <c r="P135" s="39">
        <f t="shared" si="4"/>
        <v>1285</v>
      </c>
      <c r="Q135" s="18">
        <f t="shared" si="5"/>
        <v>1772.2501699999998</v>
      </c>
    </row>
    <row r="136" spans="1:17" x14ac:dyDescent="0.25">
      <c r="A136" s="2" t="s">
        <v>103</v>
      </c>
      <c r="B136" s="3">
        <v>549.63900000000001</v>
      </c>
      <c r="C136" s="3">
        <v>624.21900000000005</v>
      </c>
      <c r="D136" s="3">
        <v>745.68299999999999</v>
      </c>
      <c r="E136" s="3">
        <v>638.601</v>
      </c>
      <c r="F136" s="3">
        <v>648.77800000000002</v>
      </c>
      <c r="G136" s="15">
        <v>2.3780000000000001</v>
      </c>
      <c r="H136" s="15">
        <v>2.496</v>
      </c>
      <c r="I136" s="15">
        <v>2.617</v>
      </c>
      <c r="J136" s="39">
        <v>0</v>
      </c>
      <c r="K136" s="39">
        <v>1231</v>
      </c>
      <c r="O136" s="2">
        <v>4319</v>
      </c>
      <c r="P136" s="39">
        <f t="shared" si="4"/>
        <v>1231</v>
      </c>
      <c r="Q136" s="18">
        <f t="shared" si="5"/>
        <v>1558.0506240000002</v>
      </c>
    </row>
    <row r="137" spans="1:17" x14ac:dyDescent="0.25">
      <c r="A137" s="2" t="s">
        <v>188</v>
      </c>
      <c r="B137" s="3">
        <v>197.18600000000001</v>
      </c>
      <c r="C137" s="3">
        <v>285.51100000000002</v>
      </c>
      <c r="D137" s="3">
        <v>355.06400000000002</v>
      </c>
      <c r="E137" s="3">
        <v>281.517</v>
      </c>
      <c r="F137" s="3">
        <v>273.46100000000001</v>
      </c>
      <c r="G137" s="15">
        <v>1.948</v>
      </c>
      <c r="H137" s="15">
        <v>2.0449999999999999</v>
      </c>
      <c r="I137" s="15">
        <v>2.1440000000000001</v>
      </c>
      <c r="J137" s="39">
        <v>0</v>
      </c>
      <c r="K137" s="39">
        <v>122</v>
      </c>
      <c r="O137" s="2">
        <v>4320</v>
      </c>
      <c r="P137" s="39">
        <f t="shared" si="4"/>
        <v>122</v>
      </c>
      <c r="Q137" s="18">
        <f t="shared" si="5"/>
        <v>583.86999500000002</v>
      </c>
    </row>
    <row r="138" spans="1:17" x14ac:dyDescent="0.25">
      <c r="A138" s="2" t="s">
        <v>187</v>
      </c>
      <c r="B138" s="3">
        <v>668.06399999999996</v>
      </c>
      <c r="C138" s="3">
        <v>794.87099999999998</v>
      </c>
      <c r="D138" s="3">
        <v>863.29499999999996</v>
      </c>
      <c r="E138" s="3">
        <v>777.09400000000005</v>
      </c>
      <c r="F138" s="3">
        <v>797.99900000000002</v>
      </c>
      <c r="G138" s="15">
        <v>1.948</v>
      </c>
      <c r="H138" s="15">
        <v>2.0449999999999999</v>
      </c>
      <c r="I138" s="15">
        <v>2.1440000000000001</v>
      </c>
      <c r="J138" s="39">
        <v>0</v>
      </c>
      <c r="K138" s="39">
        <v>1056</v>
      </c>
      <c r="O138" s="2">
        <v>4321</v>
      </c>
      <c r="P138" s="39">
        <f t="shared" si="4"/>
        <v>1056</v>
      </c>
      <c r="Q138" s="18">
        <f t="shared" si="5"/>
        <v>1625.5111949999998</v>
      </c>
    </row>
    <row r="139" spans="1:17" x14ac:dyDescent="0.25">
      <c r="A139" s="2" t="s">
        <v>201</v>
      </c>
      <c r="B139" s="3">
        <v>273.92399999999998</v>
      </c>
      <c r="C139" s="3">
        <v>302.78399999999999</v>
      </c>
      <c r="D139" s="3">
        <v>315.76299999999998</v>
      </c>
      <c r="E139" s="3">
        <v>296.19</v>
      </c>
      <c r="F139" s="3">
        <v>307.017</v>
      </c>
      <c r="G139" s="15">
        <v>1.948</v>
      </c>
      <c r="H139" s="15">
        <v>2.0449999999999999</v>
      </c>
      <c r="I139" s="15">
        <v>2.1440000000000001</v>
      </c>
      <c r="J139" s="39">
        <v>0</v>
      </c>
      <c r="K139" s="39">
        <v>327</v>
      </c>
      <c r="O139" s="2">
        <v>4322</v>
      </c>
      <c r="P139" s="39">
        <f t="shared" si="4"/>
        <v>327</v>
      </c>
      <c r="Q139" s="18">
        <f t="shared" si="5"/>
        <v>619.19327999999996</v>
      </c>
    </row>
    <row r="140" spans="1:17" x14ac:dyDescent="0.25">
      <c r="A140" s="2" t="s">
        <v>198</v>
      </c>
      <c r="B140" s="3">
        <v>670.68799999999999</v>
      </c>
      <c r="C140" s="3">
        <v>742.71199999999999</v>
      </c>
      <c r="D140" s="3">
        <v>781.94</v>
      </c>
      <c r="E140" s="3">
        <v>725.60299999999995</v>
      </c>
      <c r="F140" s="3">
        <v>741.61400000000003</v>
      </c>
      <c r="G140" s="15">
        <v>1.994</v>
      </c>
      <c r="H140" s="15">
        <v>2.093</v>
      </c>
      <c r="I140" s="15">
        <v>2.194</v>
      </c>
      <c r="J140" s="39">
        <v>0</v>
      </c>
      <c r="K140" s="39">
        <v>1233</v>
      </c>
      <c r="O140" s="2">
        <v>4323</v>
      </c>
      <c r="P140" s="39">
        <f t="shared" si="4"/>
        <v>1233</v>
      </c>
      <c r="Q140" s="18">
        <f t="shared" si="5"/>
        <v>1554.496216</v>
      </c>
    </row>
    <row r="141" spans="1:17" x14ac:dyDescent="0.25">
      <c r="A141" s="2" t="s">
        <v>199</v>
      </c>
      <c r="B141" s="3">
        <v>494.77699999999999</v>
      </c>
      <c r="C141" s="3">
        <v>545.13400000000001</v>
      </c>
      <c r="D141" s="3">
        <v>579.87099999999998</v>
      </c>
      <c r="E141" s="3">
        <v>542.46299999999997</v>
      </c>
      <c r="F141" s="3">
        <v>529.55100000000004</v>
      </c>
      <c r="G141" s="15">
        <v>1.994</v>
      </c>
      <c r="H141" s="15">
        <v>2.093</v>
      </c>
      <c r="I141" s="15">
        <v>2.194</v>
      </c>
      <c r="J141" s="39">
        <v>0</v>
      </c>
      <c r="K141" s="39">
        <v>920</v>
      </c>
      <c r="O141" s="2">
        <v>4324</v>
      </c>
      <c r="P141" s="39">
        <f t="shared" si="4"/>
        <v>920</v>
      </c>
      <c r="Q141" s="18">
        <f t="shared" si="5"/>
        <v>1140.9654620000001</v>
      </c>
    </row>
    <row r="142" spans="1:17" x14ac:dyDescent="0.25">
      <c r="A142" s="2" t="s">
        <v>289</v>
      </c>
      <c r="B142" s="3">
        <v>167.59399999999999</v>
      </c>
      <c r="C142" s="3">
        <v>224.08</v>
      </c>
      <c r="D142" s="3">
        <v>306.12400000000002</v>
      </c>
      <c r="E142" s="3">
        <v>225.78700000000001</v>
      </c>
      <c r="F142" s="3">
        <v>258.19799999999998</v>
      </c>
      <c r="G142" s="15">
        <v>2.3780000000000001</v>
      </c>
      <c r="H142" s="15">
        <v>2.496</v>
      </c>
      <c r="I142" s="15">
        <v>2.617</v>
      </c>
      <c r="J142" s="39">
        <v>7</v>
      </c>
      <c r="K142" s="39">
        <v>266</v>
      </c>
      <c r="O142" s="2">
        <v>4325</v>
      </c>
      <c r="P142" s="39">
        <f t="shared" si="4"/>
        <v>266</v>
      </c>
      <c r="Q142" s="18">
        <f t="shared" si="5"/>
        <v>566.30367999999999</v>
      </c>
    </row>
    <row r="143" spans="1:17" x14ac:dyDescent="0.25">
      <c r="A143" s="2" t="s">
        <v>288</v>
      </c>
      <c r="B143" s="3">
        <v>241.93</v>
      </c>
      <c r="C143" s="3">
        <v>297.875</v>
      </c>
      <c r="D143" s="3">
        <v>373.45499999999998</v>
      </c>
      <c r="E143" s="3">
        <v>307.536</v>
      </c>
      <c r="F143" s="3">
        <v>331.88400000000001</v>
      </c>
      <c r="G143" s="15">
        <v>2.3780000000000001</v>
      </c>
      <c r="H143" s="15">
        <v>2.496</v>
      </c>
      <c r="I143" s="15">
        <v>2.617</v>
      </c>
      <c r="J143" s="39">
        <v>0</v>
      </c>
      <c r="K143" s="39">
        <v>397</v>
      </c>
      <c r="O143" s="2">
        <v>4326</v>
      </c>
      <c r="P143" s="39">
        <f t="shared" si="4"/>
        <v>397</v>
      </c>
      <c r="Q143" s="18">
        <f t="shared" si="5"/>
        <v>743.49599999999998</v>
      </c>
    </row>
    <row r="144" spans="1:17" x14ac:dyDescent="0.25">
      <c r="A144" s="2" t="s">
        <v>287</v>
      </c>
      <c r="B144" s="3">
        <v>197.01</v>
      </c>
      <c r="C144" s="3">
        <v>233.36099999999999</v>
      </c>
      <c r="D144" s="3">
        <v>294.51499999999999</v>
      </c>
      <c r="E144" s="3">
        <v>233.923</v>
      </c>
      <c r="F144" s="3">
        <v>241.97900000000001</v>
      </c>
      <c r="G144" s="15">
        <v>2.3780000000000001</v>
      </c>
      <c r="H144" s="15">
        <v>2.496</v>
      </c>
      <c r="I144" s="15">
        <v>2.617</v>
      </c>
      <c r="J144" s="39">
        <v>0</v>
      </c>
      <c r="K144" s="39">
        <v>371</v>
      </c>
      <c r="O144" s="2">
        <v>4327</v>
      </c>
      <c r="P144" s="39">
        <f t="shared" si="4"/>
        <v>371</v>
      </c>
      <c r="Q144" s="18">
        <f t="shared" si="5"/>
        <v>582.46905600000002</v>
      </c>
    </row>
    <row r="145" spans="1:17" x14ac:dyDescent="0.25">
      <c r="A145" s="2" t="s">
        <v>291</v>
      </c>
      <c r="B145" s="3">
        <v>82.355999999999995</v>
      </c>
      <c r="C145" s="3">
        <v>100.364</v>
      </c>
      <c r="D145" s="3">
        <v>129.89099999999999</v>
      </c>
      <c r="E145" s="3">
        <v>107.407</v>
      </c>
      <c r="F145" s="3">
        <v>112.02</v>
      </c>
      <c r="G145" s="15">
        <v>2.3780000000000001</v>
      </c>
      <c r="H145" s="15">
        <v>2.496</v>
      </c>
      <c r="I145" s="15">
        <v>2.617</v>
      </c>
      <c r="J145" s="39">
        <v>0</v>
      </c>
      <c r="K145" s="39">
        <v>160</v>
      </c>
      <c r="O145" s="2">
        <v>4328</v>
      </c>
      <c r="P145" s="39">
        <f t="shared" si="4"/>
        <v>160</v>
      </c>
      <c r="Q145" s="18">
        <f t="shared" si="5"/>
        <v>250.508544</v>
      </c>
    </row>
    <row r="146" spans="1:17" x14ac:dyDescent="0.25">
      <c r="A146" s="2" t="s">
        <v>206</v>
      </c>
      <c r="B146" s="3">
        <v>137.09800000000001</v>
      </c>
      <c r="C146" s="3">
        <v>264.09300000000002</v>
      </c>
      <c r="D146" s="3">
        <v>415.99400000000003</v>
      </c>
      <c r="E146" s="3">
        <v>234.916</v>
      </c>
      <c r="F146" s="3">
        <v>331.32600000000002</v>
      </c>
      <c r="G146" s="15">
        <v>1.994</v>
      </c>
      <c r="H146" s="15">
        <v>2.093</v>
      </c>
      <c r="I146" s="15">
        <v>2.194</v>
      </c>
      <c r="J146" s="39">
        <v>0</v>
      </c>
      <c r="K146" s="39">
        <v>61</v>
      </c>
      <c r="O146" s="2">
        <v>4329</v>
      </c>
      <c r="P146" s="39">
        <f t="shared" si="4"/>
        <v>61</v>
      </c>
      <c r="Q146" s="18">
        <f t="shared" si="5"/>
        <v>552.74664900000005</v>
      </c>
    </row>
    <row r="147" spans="1:17" x14ac:dyDescent="0.25">
      <c r="A147" s="2" t="s">
        <v>207</v>
      </c>
      <c r="B147" s="3">
        <v>123.05500000000001</v>
      </c>
      <c r="C147" s="3">
        <v>161.815</v>
      </c>
      <c r="D147" s="3">
        <v>214.79599999999999</v>
      </c>
      <c r="E147" s="3">
        <v>161.48500000000001</v>
      </c>
      <c r="F147" s="3">
        <v>155.58099999999999</v>
      </c>
      <c r="G147" s="15">
        <v>1.994</v>
      </c>
      <c r="H147" s="15">
        <v>2.093</v>
      </c>
      <c r="I147" s="15">
        <v>2.194</v>
      </c>
      <c r="J147" s="39">
        <v>0</v>
      </c>
      <c r="K147" s="39">
        <v>159</v>
      </c>
      <c r="O147" s="2">
        <v>4330</v>
      </c>
      <c r="P147" s="39">
        <f t="shared" si="4"/>
        <v>159</v>
      </c>
      <c r="Q147" s="18">
        <f t="shared" si="5"/>
        <v>338.67879499999998</v>
      </c>
    </row>
    <row r="148" spans="1:17" x14ac:dyDescent="0.25">
      <c r="A148" s="2" t="s">
        <v>292</v>
      </c>
      <c r="B148" s="3">
        <v>576.77499999999998</v>
      </c>
      <c r="C148" s="3">
        <v>668.47699999999998</v>
      </c>
      <c r="D148" s="3">
        <v>795.89300000000003</v>
      </c>
      <c r="E148" s="3">
        <v>686.64</v>
      </c>
      <c r="F148" s="3">
        <v>728.01199999999994</v>
      </c>
      <c r="G148" s="15">
        <v>2.3780000000000001</v>
      </c>
      <c r="H148" s="15">
        <v>2.496</v>
      </c>
      <c r="I148" s="15">
        <v>2.617</v>
      </c>
      <c r="J148" s="39">
        <v>0</v>
      </c>
      <c r="K148" s="39">
        <v>1226</v>
      </c>
      <c r="O148" s="2">
        <v>4331</v>
      </c>
      <c r="P148" s="39">
        <f t="shared" si="4"/>
        <v>1226</v>
      </c>
      <c r="Q148" s="18">
        <f t="shared" si="5"/>
        <v>1668.5185919999999</v>
      </c>
    </row>
    <row r="149" spans="1:17" x14ac:dyDescent="0.25">
      <c r="A149" s="2" t="s">
        <v>293</v>
      </c>
      <c r="B149" s="3">
        <v>19.433</v>
      </c>
      <c r="C149" s="3">
        <v>29.079000000000001</v>
      </c>
      <c r="D149" s="3">
        <v>46.024000000000001</v>
      </c>
      <c r="E149" s="3">
        <v>38.369</v>
      </c>
      <c r="F149" s="3">
        <v>21.937000000000001</v>
      </c>
      <c r="G149" s="15">
        <v>2.3780000000000001</v>
      </c>
      <c r="H149" s="15">
        <v>2.496</v>
      </c>
      <c r="I149" s="15">
        <v>2.617</v>
      </c>
      <c r="J149" s="39">
        <v>0</v>
      </c>
      <c r="K149" s="39">
        <v>30</v>
      </c>
      <c r="O149" s="2">
        <v>4332</v>
      </c>
      <c r="P149" s="39">
        <f t="shared" si="4"/>
        <v>30</v>
      </c>
      <c r="Q149" s="18">
        <f t="shared" si="5"/>
        <v>72.581184000000007</v>
      </c>
    </row>
    <row r="150" spans="1:17" x14ac:dyDescent="0.25">
      <c r="A150" s="2" t="s">
        <v>290</v>
      </c>
      <c r="B150" s="3">
        <v>85.614000000000004</v>
      </c>
      <c r="C150" s="3">
        <v>95.828000000000003</v>
      </c>
      <c r="D150" s="3">
        <v>114.003</v>
      </c>
      <c r="E150" s="3">
        <v>99.135999999999996</v>
      </c>
      <c r="F150" s="3">
        <v>95.686999999999998</v>
      </c>
      <c r="G150" s="15">
        <v>2.3780000000000001</v>
      </c>
      <c r="H150" s="15">
        <v>2.496</v>
      </c>
      <c r="I150" s="15">
        <v>2.617</v>
      </c>
      <c r="J150" s="39">
        <v>0</v>
      </c>
      <c r="K150" s="39">
        <v>218</v>
      </c>
      <c r="O150" s="2">
        <v>4333</v>
      </c>
      <c r="P150" s="39">
        <f t="shared" si="4"/>
        <v>218</v>
      </c>
      <c r="Q150" s="18">
        <f t="shared" si="5"/>
        <v>239.186688</v>
      </c>
    </row>
    <row r="151" spans="1:17" x14ac:dyDescent="0.25">
      <c r="A151" s="2" t="s">
        <v>139</v>
      </c>
      <c r="B151" s="3">
        <v>17.021999999999998</v>
      </c>
      <c r="C151" s="3">
        <v>25.184000000000001</v>
      </c>
      <c r="D151" s="3">
        <v>41.603999999999999</v>
      </c>
      <c r="E151" s="3">
        <v>31.404</v>
      </c>
      <c r="F151" s="3">
        <v>23.902000000000001</v>
      </c>
      <c r="G151" s="15">
        <v>2.3780000000000001</v>
      </c>
      <c r="H151" s="15">
        <v>2.496</v>
      </c>
      <c r="I151" s="15">
        <v>2.617</v>
      </c>
      <c r="J151" s="39">
        <v>0</v>
      </c>
      <c r="K151" s="39">
        <v>20</v>
      </c>
      <c r="O151" s="2">
        <v>4334</v>
      </c>
      <c r="P151" s="39">
        <f t="shared" si="4"/>
        <v>20</v>
      </c>
      <c r="Q151" s="18">
        <f t="shared" si="5"/>
        <v>62.859264000000003</v>
      </c>
    </row>
    <row r="152" spans="1:17" x14ac:dyDescent="0.25">
      <c r="A152" s="2" t="s">
        <v>197</v>
      </c>
      <c r="B152" s="3">
        <v>153.185</v>
      </c>
      <c r="C152" s="3">
        <v>320.16699999999997</v>
      </c>
      <c r="D152" s="3">
        <v>606.36599999999999</v>
      </c>
      <c r="E152" s="3">
        <v>315.947</v>
      </c>
      <c r="F152" s="3">
        <v>396.28300000000002</v>
      </c>
      <c r="G152" s="15">
        <v>1.994</v>
      </c>
      <c r="H152" s="15">
        <v>2.093</v>
      </c>
      <c r="I152" s="15">
        <v>2.194</v>
      </c>
      <c r="J152" s="39">
        <v>0</v>
      </c>
      <c r="K152" s="39">
        <v>124</v>
      </c>
      <c r="O152" s="2">
        <v>4335</v>
      </c>
      <c r="P152" s="39">
        <f t="shared" si="4"/>
        <v>124</v>
      </c>
      <c r="Q152" s="18">
        <f t="shared" si="5"/>
        <v>670.10953099999995</v>
      </c>
    </row>
    <row r="153" spans="1:17" x14ac:dyDescent="0.25">
      <c r="A153" s="2" t="s">
        <v>296</v>
      </c>
      <c r="B153" s="3">
        <v>57.468000000000004</v>
      </c>
      <c r="C153" s="3">
        <v>66.561000000000007</v>
      </c>
      <c r="D153" s="3">
        <v>75.432000000000002</v>
      </c>
      <c r="E153" s="3">
        <v>65.158000000000001</v>
      </c>
      <c r="F153" s="3">
        <v>71.606999999999999</v>
      </c>
      <c r="G153" s="15">
        <v>2.3780000000000001</v>
      </c>
      <c r="H153" s="15">
        <v>2.496</v>
      </c>
      <c r="I153" s="15">
        <v>2.617</v>
      </c>
      <c r="J153" s="39">
        <v>0</v>
      </c>
      <c r="K153" s="39">
        <v>101</v>
      </c>
      <c r="O153" s="2">
        <v>4336</v>
      </c>
      <c r="P153" s="39">
        <f t="shared" si="4"/>
        <v>101</v>
      </c>
      <c r="Q153" s="18">
        <f t="shared" si="5"/>
        <v>166.13625600000003</v>
      </c>
    </row>
    <row r="154" spans="1:17" x14ac:dyDescent="0.25">
      <c r="A154" s="2" t="s">
        <v>297</v>
      </c>
      <c r="B154" s="3">
        <v>52.494</v>
      </c>
      <c r="C154" s="3">
        <v>67.795000000000002</v>
      </c>
      <c r="D154" s="3">
        <v>96.694000000000003</v>
      </c>
      <c r="E154" s="3">
        <v>72.022000000000006</v>
      </c>
      <c r="F154" s="3">
        <v>82.706999999999994</v>
      </c>
      <c r="G154" s="15">
        <v>2.3780000000000001</v>
      </c>
      <c r="H154" s="15">
        <v>2.496</v>
      </c>
      <c r="I154" s="15">
        <v>2.617</v>
      </c>
      <c r="J154" s="39">
        <v>0</v>
      </c>
      <c r="K154" s="39">
        <v>68</v>
      </c>
      <c r="O154" s="2">
        <v>4337</v>
      </c>
      <c r="P154" s="39">
        <f t="shared" si="4"/>
        <v>68</v>
      </c>
      <c r="Q154" s="18">
        <f t="shared" si="5"/>
        <v>169.21632</v>
      </c>
    </row>
    <row r="155" spans="1:17" x14ac:dyDescent="0.25">
      <c r="A155" s="2" t="s">
        <v>295</v>
      </c>
      <c r="B155" s="3">
        <v>35.408000000000001</v>
      </c>
      <c r="C155" s="3">
        <v>47.738999999999997</v>
      </c>
      <c r="D155" s="3">
        <v>72.599000000000004</v>
      </c>
      <c r="E155" s="3">
        <v>47.893000000000001</v>
      </c>
      <c r="F155" s="3">
        <v>55.097000000000001</v>
      </c>
      <c r="G155" s="15">
        <v>2.3780000000000001</v>
      </c>
      <c r="H155" s="15">
        <v>2.496</v>
      </c>
      <c r="I155" s="15">
        <v>2.617</v>
      </c>
      <c r="J155" s="39">
        <v>0</v>
      </c>
      <c r="K155" s="39">
        <v>55</v>
      </c>
      <c r="O155" s="2">
        <v>4338</v>
      </c>
      <c r="P155" s="39">
        <f t="shared" si="4"/>
        <v>55</v>
      </c>
      <c r="Q155" s="18">
        <f t="shared" si="5"/>
        <v>119.156544</v>
      </c>
    </row>
    <row r="156" spans="1:17" x14ac:dyDescent="0.25">
      <c r="A156" s="2" t="s">
        <v>294</v>
      </c>
      <c r="B156" s="3">
        <v>43.555</v>
      </c>
      <c r="C156" s="3">
        <v>47.148000000000003</v>
      </c>
      <c r="D156" s="3">
        <v>53.889000000000003</v>
      </c>
      <c r="E156" s="3">
        <v>50.052999999999997</v>
      </c>
      <c r="F156" s="3">
        <v>43.517000000000003</v>
      </c>
      <c r="G156" s="15">
        <v>2.3780000000000001</v>
      </c>
      <c r="H156" s="15">
        <v>2.496</v>
      </c>
      <c r="I156" s="15">
        <v>2.617</v>
      </c>
      <c r="J156" s="39">
        <v>0</v>
      </c>
      <c r="K156" s="39">
        <v>119</v>
      </c>
      <c r="O156" s="2">
        <v>4339</v>
      </c>
      <c r="P156" s="39">
        <f t="shared" si="4"/>
        <v>119</v>
      </c>
      <c r="Q156" s="18">
        <f t="shared" si="5"/>
        <v>117.681408</v>
      </c>
    </row>
    <row r="157" spans="1:17" x14ac:dyDescent="0.25">
      <c r="A157" s="2" t="s">
        <v>196</v>
      </c>
      <c r="B157" s="3">
        <v>14.432</v>
      </c>
      <c r="C157" s="3">
        <v>33.906999999999996</v>
      </c>
      <c r="D157" s="3">
        <v>77.319999999999993</v>
      </c>
      <c r="E157" s="3">
        <v>36.08</v>
      </c>
      <c r="F157" s="3">
        <v>35.195999999999998</v>
      </c>
      <c r="G157" s="15">
        <v>1.994</v>
      </c>
      <c r="H157" s="15">
        <v>2.093</v>
      </c>
      <c r="I157" s="15">
        <v>2.194</v>
      </c>
      <c r="J157" s="39">
        <v>0</v>
      </c>
      <c r="K157" s="39">
        <v>12</v>
      </c>
      <c r="O157" s="2">
        <v>4340</v>
      </c>
      <c r="P157" s="39">
        <f t="shared" si="4"/>
        <v>12</v>
      </c>
      <c r="Q157" s="18">
        <f t="shared" si="5"/>
        <v>70.967350999999994</v>
      </c>
    </row>
    <row r="158" spans="1:17" x14ac:dyDescent="0.25">
      <c r="A158" s="2" t="s">
        <v>193</v>
      </c>
      <c r="B158" s="3">
        <v>77.156000000000006</v>
      </c>
      <c r="C158" s="3">
        <v>78.194999999999993</v>
      </c>
      <c r="D158" s="3">
        <v>80.492000000000004</v>
      </c>
      <c r="E158" s="3">
        <v>78.353999999999999</v>
      </c>
      <c r="F158" s="3">
        <v>78.388000000000005</v>
      </c>
      <c r="G158" s="15">
        <v>2.3050000000000002</v>
      </c>
      <c r="H158" s="15">
        <v>2.419</v>
      </c>
      <c r="I158" s="15">
        <v>2.536</v>
      </c>
      <c r="J158" s="39">
        <v>0</v>
      </c>
      <c r="K158" s="39">
        <v>217</v>
      </c>
      <c r="O158" s="2">
        <v>4341</v>
      </c>
      <c r="P158" s="39">
        <f t="shared" si="4"/>
        <v>217</v>
      </c>
      <c r="Q158" s="18">
        <f t="shared" si="5"/>
        <v>189.15370499999997</v>
      </c>
    </row>
    <row r="159" spans="1:17" x14ac:dyDescent="0.25">
      <c r="A159" s="2" t="s">
        <v>192</v>
      </c>
      <c r="B159" s="3">
        <v>870.13900000000001</v>
      </c>
      <c r="C159" s="3">
        <v>980.89499999999998</v>
      </c>
      <c r="D159" s="3">
        <v>1195.2819999999999</v>
      </c>
      <c r="E159" s="3">
        <v>1001.962</v>
      </c>
      <c r="F159" s="3">
        <v>1042.5309999999999</v>
      </c>
      <c r="G159" s="15">
        <v>2.3050000000000002</v>
      </c>
      <c r="H159" s="15">
        <v>2.419</v>
      </c>
      <c r="I159" s="15">
        <v>2.536</v>
      </c>
      <c r="J159" s="39">
        <v>0</v>
      </c>
      <c r="K159" s="39">
        <v>1955</v>
      </c>
      <c r="O159" s="2">
        <v>4342</v>
      </c>
      <c r="P159" s="39">
        <f t="shared" si="4"/>
        <v>1955</v>
      </c>
      <c r="Q159" s="18">
        <f t="shared" si="5"/>
        <v>2372.7850050000002</v>
      </c>
    </row>
    <row r="160" spans="1:17" x14ac:dyDescent="0.25">
      <c r="A160" s="2" t="s">
        <v>205</v>
      </c>
      <c r="B160" s="3">
        <v>20.98</v>
      </c>
      <c r="C160" s="3">
        <v>27.774999999999999</v>
      </c>
      <c r="D160" s="3">
        <v>40.543999999999997</v>
      </c>
      <c r="E160" s="3">
        <v>32.585999999999999</v>
      </c>
      <c r="F160" s="3">
        <v>25.448</v>
      </c>
      <c r="G160" s="15">
        <v>2.3780000000000001</v>
      </c>
      <c r="H160" s="15">
        <v>2.496</v>
      </c>
      <c r="I160" s="15">
        <v>2.617</v>
      </c>
      <c r="J160" s="39">
        <v>0</v>
      </c>
      <c r="K160" s="39">
        <v>40</v>
      </c>
      <c r="O160" s="2">
        <v>4343</v>
      </c>
      <c r="P160" s="39">
        <f t="shared" si="4"/>
        <v>40</v>
      </c>
      <c r="Q160" s="18">
        <f t="shared" si="5"/>
        <v>69.326399999999992</v>
      </c>
    </row>
    <row r="161" spans="1:17" x14ac:dyDescent="0.25">
      <c r="A161" s="2" t="s">
        <v>154</v>
      </c>
      <c r="B161" s="3">
        <v>213.62299999999999</v>
      </c>
      <c r="C161" s="3">
        <v>235.529</v>
      </c>
      <c r="D161" s="3">
        <v>276.28800000000001</v>
      </c>
      <c r="E161" s="3">
        <v>245.81899999999999</v>
      </c>
      <c r="F161" s="3">
        <v>201.79</v>
      </c>
      <c r="G161" s="15">
        <v>2.3050000000000002</v>
      </c>
      <c r="H161" s="15">
        <v>2.419</v>
      </c>
      <c r="I161" s="15">
        <v>2.536</v>
      </c>
      <c r="J161" s="39">
        <v>0</v>
      </c>
      <c r="K161" s="39">
        <v>496</v>
      </c>
      <c r="O161" s="2">
        <v>4344</v>
      </c>
      <c r="P161" s="39">
        <f t="shared" si="4"/>
        <v>496</v>
      </c>
      <c r="Q161" s="18">
        <f t="shared" si="5"/>
        <v>569.74465099999998</v>
      </c>
    </row>
    <row r="162" spans="1:17" x14ac:dyDescent="0.25">
      <c r="A162" s="2" t="s">
        <v>153</v>
      </c>
      <c r="B162" s="3">
        <v>632.35</v>
      </c>
      <c r="C162" s="3">
        <v>650.45600000000002</v>
      </c>
      <c r="D162" s="3">
        <v>688.82799999999997</v>
      </c>
      <c r="E162" s="3">
        <v>657.41</v>
      </c>
      <c r="F162" s="3">
        <v>664.245</v>
      </c>
      <c r="G162" s="15">
        <v>2.3050000000000002</v>
      </c>
      <c r="H162" s="15">
        <v>2.419</v>
      </c>
      <c r="I162" s="15">
        <v>2.536</v>
      </c>
      <c r="J162" s="39">
        <v>0</v>
      </c>
      <c r="K162" s="39">
        <v>1240</v>
      </c>
      <c r="O162" s="2">
        <v>4345</v>
      </c>
      <c r="P162" s="39">
        <f t="shared" si="4"/>
        <v>1240</v>
      </c>
      <c r="Q162" s="18">
        <f t="shared" si="5"/>
        <v>1573.453064</v>
      </c>
    </row>
    <row r="163" spans="1:17" x14ac:dyDescent="0.25">
      <c r="A163" s="2" t="s">
        <v>150</v>
      </c>
      <c r="B163" s="3">
        <v>39.744</v>
      </c>
      <c r="C163" s="3">
        <v>50.195</v>
      </c>
      <c r="D163" s="3">
        <v>67.846000000000004</v>
      </c>
      <c r="E163" s="3">
        <v>57.619</v>
      </c>
      <c r="F163" s="3">
        <v>24.498000000000001</v>
      </c>
      <c r="G163" s="15">
        <v>2.3050000000000002</v>
      </c>
      <c r="H163" s="15">
        <v>2.419</v>
      </c>
      <c r="I163" s="15">
        <v>2.536</v>
      </c>
      <c r="J163" s="39">
        <v>0</v>
      </c>
      <c r="K163" s="39">
        <v>236</v>
      </c>
      <c r="O163" s="2">
        <v>4346</v>
      </c>
      <c r="P163" s="39">
        <f t="shared" si="4"/>
        <v>236</v>
      </c>
      <c r="Q163" s="18">
        <f t="shared" si="5"/>
        <v>121.421705</v>
      </c>
    </row>
    <row r="164" spans="1:17" x14ac:dyDescent="0.25">
      <c r="A164" s="2" t="s">
        <v>191</v>
      </c>
      <c r="B164" s="3">
        <v>47.286999999999999</v>
      </c>
      <c r="C164" s="3">
        <v>49.527000000000001</v>
      </c>
      <c r="D164" s="3">
        <v>54.728999999999999</v>
      </c>
      <c r="E164" s="3">
        <v>49.591000000000001</v>
      </c>
      <c r="F164" s="3">
        <v>50.250999999999998</v>
      </c>
      <c r="G164" s="15">
        <v>2.3050000000000002</v>
      </c>
      <c r="H164" s="15">
        <v>2.419</v>
      </c>
      <c r="I164" s="15">
        <v>2.536</v>
      </c>
      <c r="J164" s="39">
        <v>0</v>
      </c>
      <c r="K164" s="39">
        <v>98</v>
      </c>
      <c r="O164" s="2">
        <v>4347</v>
      </c>
      <c r="P164" s="39">
        <f t="shared" si="4"/>
        <v>98</v>
      </c>
      <c r="Q164" s="18">
        <f t="shared" si="5"/>
        <v>119.805813</v>
      </c>
    </row>
    <row r="165" spans="1:17" x14ac:dyDescent="0.25">
      <c r="A165" s="2" t="s">
        <v>186</v>
      </c>
      <c r="B165" s="3">
        <v>149.65899999999999</v>
      </c>
      <c r="C165" s="3">
        <v>158.80799999999999</v>
      </c>
      <c r="D165" s="3">
        <v>182.95500000000001</v>
      </c>
      <c r="E165" s="3">
        <v>162.078</v>
      </c>
      <c r="F165" s="3">
        <v>161.9</v>
      </c>
      <c r="G165" s="15">
        <v>2.3050000000000002</v>
      </c>
      <c r="H165" s="15">
        <v>2.419</v>
      </c>
      <c r="I165" s="15">
        <v>2.536</v>
      </c>
      <c r="J165" s="39">
        <v>0</v>
      </c>
      <c r="K165" s="39">
        <v>347</v>
      </c>
      <c r="O165" s="2">
        <v>4348</v>
      </c>
      <c r="P165" s="39">
        <f t="shared" si="4"/>
        <v>347</v>
      </c>
      <c r="Q165" s="18">
        <f t="shared" si="5"/>
        <v>384.15655199999998</v>
      </c>
    </row>
    <row r="166" spans="1:17" x14ac:dyDescent="0.25">
      <c r="A166" s="2" t="s">
        <v>149</v>
      </c>
      <c r="B166" s="3">
        <v>106.803</v>
      </c>
      <c r="C166" s="3">
        <v>108.95399999999999</v>
      </c>
      <c r="D166" s="3">
        <v>112.92</v>
      </c>
      <c r="E166" s="3">
        <v>110.875</v>
      </c>
      <c r="F166" s="3">
        <v>108.52500000000001</v>
      </c>
      <c r="G166" s="15">
        <v>2.3050000000000002</v>
      </c>
      <c r="H166" s="15">
        <v>2.419</v>
      </c>
      <c r="I166" s="15">
        <v>2.536</v>
      </c>
      <c r="J166" s="39">
        <v>0</v>
      </c>
      <c r="K166" s="39">
        <v>36</v>
      </c>
      <c r="O166" s="2">
        <v>4349</v>
      </c>
      <c r="P166" s="39">
        <f t="shared" si="4"/>
        <v>36</v>
      </c>
      <c r="Q166" s="18">
        <f t="shared" si="5"/>
        <v>263.55972600000001</v>
      </c>
    </row>
    <row r="167" spans="1:17" x14ac:dyDescent="0.25">
      <c r="A167" s="2" t="s">
        <v>141</v>
      </c>
      <c r="B167" s="3">
        <v>59.883000000000003</v>
      </c>
      <c r="C167" s="3">
        <v>63.96</v>
      </c>
      <c r="D167" s="3">
        <v>71.649000000000001</v>
      </c>
      <c r="E167" s="3">
        <v>65.668999999999997</v>
      </c>
      <c r="F167" s="3">
        <v>59.649000000000001</v>
      </c>
      <c r="G167" s="15">
        <v>2.3050000000000002</v>
      </c>
      <c r="H167" s="15">
        <v>2.419</v>
      </c>
      <c r="I167" s="15">
        <v>2.536</v>
      </c>
      <c r="J167" s="39">
        <v>0</v>
      </c>
      <c r="K167" s="39">
        <v>155</v>
      </c>
      <c r="O167" s="2">
        <v>4350</v>
      </c>
      <c r="P167" s="39">
        <f t="shared" si="4"/>
        <v>155</v>
      </c>
      <c r="Q167" s="18">
        <f t="shared" si="5"/>
        <v>154.71924000000001</v>
      </c>
    </row>
    <row r="168" spans="1:17" x14ac:dyDescent="0.25">
      <c r="A168" s="2" t="s">
        <v>99</v>
      </c>
      <c r="B168" s="3">
        <v>35.347999999999999</v>
      </c>
      <c r="C168" s="3">
        <v>40.103999999999999</v>
      </c>
      <c r="D168" s="3">
        <v>44.884999999999998</v>
      </c>
      <c r="E168" s="3">
        <v>40.408999999999999</v>
      </c>
      <c r="F168" s="3">
        <v>39.414000000000001</v>
      </c>
      <c r="G168" s="15">
        <v>2.57</v>
      </c>
      <c r="H168" s="15">
        <v>2.698</v>
      </c>
      <c r="I168" s="15">
        <v>2.8279999999999998</v>
      </c>
      <c r="J168" s="39">
        <v>0</v>
      </c>
      <c r="K168" s="39">
        <v>47</v>
      </c>
      <c r="O168" s="2">
        <v>4351</v>
      </c>
      <c r="P168" s="39">
        <f t="shared" si="4"/>
        <v>47</v>
      </c>
      <c r="Q168" s="18">
        <f t="shared" si="5"/>
        <v>108.200592</v>
      </c>
    </row>
    <row r="169" spans="1:17" x14ac:dyDescent="0.25">
      <c r="A169" s="2" t="s">
        <v>161</v>
      </c>
      <c r="B169" s="3">
        <v>30.327000000000002</v>
      </c>
      <c r="C169" s="3">
        <v>32.643999999999998</v>
      </c>
      <c r="D169" s="3">
        <v>33.283000000000001</v>
      </c>
      <c r="E169" s="3">
        <v>31.382000000000001</v>
      </c>
      <c r="F169" s="3">
        <v>33.118000000000002</v>
      </c>
      <c r="G169" s="15">
        <v>2.57</v>
      </c>
      <c r="H169" s="15">
        <v>2.698</v>
      </c>
      <c r="I169" s="15">
        <v>2.8279999999999998</v>
      </c>
      <c r="J169" s="39">
        <v>0</v>
      </c>
      <c r="K169" s="39">
        <v>44</v>
      </c>
      <c r="O169" s="2">
        <v>4352</v>
      </c>
      <c r="P169" s="39">
        <f t="shared" si="4"/>
        <v>44</v>
      </c>
      <c r="Q169" s="18">
        <f t="shared" si="5"/>
        <v>88.073511999999994</v>
      </c>
    </row>
    <row r="170" spans="1:17" x14ac:dyDescent="0.25">
      <c r="A170" s="2" t="s">
        <v>200</v>
      </c>
      <c r="B170" s="3">
        <v>126.85599999999999</v>
      </c>
      <c r="C170" s="3">
        <v>241.67099999999999</v>
      </c>
      <c r="D170" s="3">
        <v>369.54899999999998</v>
      </c>
      <c r="E170" s="3">
        <v>233.12799999999999</v>
      </c>
      <c r="F170" s="3">
        <v>281.423</v>
      </c>
      <c r="G170" s="15">
        <v>1.994</v>
      </c>
      <c r="H170" s="15">
        <v>2.093</v>
      </c>
      <c r="I170" s="15">
        <v>2.194</v>
      </c>
      <c r="J170" s="39">
        <v>0</v>
      </c>
      <c r="K170" s="39">
        <v>122</v>
      </c>
      <c r="O170" s="2">
        <v>4353</v>
      </c>
      <c r="P170" s="39">
        <f t="shared" si="4"/>
        <v>122</v>
      </c>
      <c r="Q170" s="18">
        <f t="shared" si="5"/>
        <v>505.81740299999996</v>
      </c>
    </row>
    <row r="171" spans="1:17" x14ac:dyDescent="0.25">
      <c r="A171" s="2" t="s">
        <v>182</v>
      </c>
      <c r="B171" s="3">
        <v>732.39800000000002</v>
      </c>
      <c r="C171" s="3">
        <v>834.60500000000002</v>
      </c>
      <c r="D171" s="3">
        <v>880.94</v>
      </c>
      <c r="E171" s="3">
        <v>788.56500000000005</v>
      </c>
      <c r="F171" s="3">
        <v>842.94200000000001</v>
      </c>
      <c r="G171" s="15">
        <v>1.948</v>
      </c>
      <c r="H171" s="15">
        <v>2.0449999999999999</v>
      </c>
      <c r="I171" s="15">
        <v>2.1440000000000001</v>
      </c>
      <c r="J171" s="39">
        <v>21</v>
      </c>
      <c r="K171" s="39">
        <v>705</v>
      </c>
      <c r="O171" s="2">
        <v>4354</v>
      </c>
      <c r="P171" s="39">
        <f t="shared" si="4"/>
        <v>705</v>
      </c>
      <c r="Q171" s="18">
        <f t="shared" si="5"/>
        <v>1727.7672250000001</v>
      </c>
    </row>
    <row r="172" spans="1:17" x14ac:dyDescent="0.25">
      <c r="A172" s="2" t="s">
        <v>101</v>
      </c>
      <c r="B172" s="3">
        <v>143.58000000000001</v>
      </c>
      <c r="C172" s="3">
        <v>171.429</v>
      </c>
      <c r="D172" s="3">
        <v>225.03700000000001</v>
      </c>
      <c r="E172" s="3">
        <v>185.66300000000001</v>
      </c>
      <c r="F172" s="3">
        <v>189.499</v>
      </c>
      <c r="G172" s="15">
        <v>2.3780000000000001</v>
      </c>
      <c r="H172" s="15">
        <v>2.496</v>
      </c>
      <c r="I172" s="15">
        <v>2.617</v>
      </c>
      <c r="J172" s="39">
        <v>0</v>
      </c>
      <c r="K172" s="39">
        <v>335</v>
      </c>
      <c r="O172" s="2">
        <v>4401</v>
      </c>
      <c r="P172" s="39">
        <f t="shared" si="4"/>
        <v>335</v>
      </c>
      <c r="Q172" s="18">
        <f t="shared" si="5"/>
        <v>427.88678399999998</v>
      </c>
    </row>
    <row r="173" spans="1:17" x14ac:dyDescent="0.25">
      <c r="A173" s="2" t="s">
        <v>116</v>
      </c>
      <c r="B173" s="3">
        <v>281.56799999999998</v>
      </c>
      <c r="C173" s="3">
        <v>351.65499999999997</v>
      </c>
      <c r="D173" s="3">
        <v>474.46</v>
      </c>
      <c r="E173" s="3">
        <v>395.96300000000002</v>
      </c>
      <c r="F173" s="3">
        <v>413.37200000000001</v>
      </c>
      <c r="G173" s="15">
        <v>2.3780000000000001</v>
      </c>
      <c r="H173" s="15">
        <v>2.496</v>
      </c>
      <c r="I173" s="15">
        <v>2.617</v>
      </c>
      <c r="J173" s="39">
        <v>0</v>
      </c>
      <c r="K173" s="39">
        <v>488</v>
      </c>
      <c r="O173" s="2">
        <v>4402</v>
      </c>
      <c r="P173" s="39">
        <f t="shared" si="4"/>
        <v>488</v>
      </c>
      <c r="Q173" s="18">
        <f t="shared" si="5"/>
        <v>877.73087999999996</v>
      </c>
    </row>
    <row r="174" spans="1:17" x14ac:dyDescent="0.25">
      <c r="A174" s="2" t="s">
        <v>102</v>
      </c>
      <c r="B174" s="3">
        <v>557.70399999999995</v>
      </c>
      <c r="C174" s="3">
        <v>657.68600000000004</v>
      </c>
      <c r="D174" s="3">
        <v>793.66099999999994</v>
      </c>
      <c r="E174" s="3">
        <v>675.73800000000006</v>
      </c>
      <c r="F174" s="3">
        <v>734.40099999999995</v>
      </c>
      <c r="G174" s="15">
        <v>2.5430000000000001</v>
      </c>
      <c r="H174" s="15">
        <v>2.669</v>
      </c>
      <c r="I174" s="15">
        <v>2.798</v>
      </c>
      <c r="J174" s="39">
        <v>0</v>
      </c>
      <c r="K174" s="39">
        <v>1308</v>
      </c>
      <c r="O174" s="2">
        <v>4403</v>
      </c>
      <c r="P174" s="39">
        <f t="shared" si="4"/>
        <v>1308</v>
      </c>
      <c r="Q174" s="18">
        <f t="shared" si="5"/>
        <v>1755.3639340000002</v>
      </c>
    </row>
    <row r="175" spans="1:17" x14ac:dyDescent="0.25">
      <c r="A175" s="2" t="s">
        <v>327</v>
      </c>
      <c r="B175" s="3">
        <v>141.19300000000001</v>
      </c>
      <c r="C175" s="3">
        <v>164.71899999999999</v>
      </c>
      <c r="D175" s="3">
        <v>194.721</v>
      </c>
      <c r="E175" s="3">
        <v>168.80799999999999</v>
      </c>
      <c r="F175" s="3">
        <v>169.976</v>
      </c>
      <c r="G175" s="15">
        <v>2.5430000000000001</v>
      </c>
      <c r="H175" s="15">
        <v>2.669</v>
      </c>
      <c r="I175" s="15">
        <v>2.798</v>
      </c>
      <c r="J175" s="39">
        <v>0</v>
      </c>
      <c r="K175" s="39">
        <v>285</v>
      </c>
      <c r="O175" s="2">
        <v>4404</v>
      </c>
      <c r="P175" s="39">
        <f t="shared" si="4"/>
        <v>285</v>
      </c>
      <c r="Q175" s="18">
        <f t="shared" si="5"/>
        <v>439.63501099999996</v>
      </c>
    </row>
    <row r="176" spans="1:17" x14ac:dyDescent="0.25">
      <c r="A176" s="2" t="s">
        <v>324</v>
      </c>
      <c r="B176" s="3">
        <v>194.19499999999999</v>
      </c>
      <c r="C176" s="3">
        <v>254.56399999999999</v>
      </c>
      <c r="D176" s="3">
        <v>348.608</v>
      </c>
      <c r="E176" s="3">
        <v>262.983</v>
      </c>
      <c r="F176" s="3">
        <v>269.38299999999998</v>
      </c>
      <c r="G176" s="15">
        <v>2.5430000000000001</v>
      </c>
      <c r="H176" s="15">
        <v>2.669</v>
      </c>
      <c r="I176" s="15">
        <v>2.798</v>
      </c>
      <c r="J176" s="39">
        <v>0</v>
      </c>
      <c r="K176" s="39">
        <v>383</v>
      </c>
      <c r="O176" s="2">
        <v>4405</v>
      </c>
      <c r="P176" s="39">
        <f t="shared" si="4"/>
        <v>383</v>
      </c>
      <c r="Q176" s="18">
        <f t="shared" si="5"/>
        <v>679.43131600000004</v>
      </c>
    </row>
    <row r="177" spans="1:17" x14ac:dyDescent="0.25">
      <c r="A177" s="2" t="s">
        <v>323</v>
      </c>
      <c r="B177" s="3">
        <v>217.95400000000001</v>
      </c>
      <c r="C177" s="3">
        <v>275.55900000000003</v>
      </c>
      <c r="D177" s="3">
        <v>386.30700000000002</v>
      </c>
      <c r="E177" s="3">
        <v>289.399</v>
      </c>
      <c r="F177" s="3">
        <v>306.79500000000002</v>
      </c>
      <c r="G177" s="15">
        <v>2.5430000000000001</v>
      </c>
      <c r="H177" s="15">
        <v>2.669</v>
      </c>
      <c r="I177" s="15">
        <v>2.798</v>
      </c>
      <c r="J177" s="39">
        <v>0</v>
      </c>
      <c r="K177" s="39">
        <v>443</v>
      </c>
      <c r="O177" s="2">
        <v>4406</v>
      </c>
      <c r="P177" s="39">
        <f t="shared" si="4"/>
        <v>443</v>
      </c>
      <c r="Q177" s="18">
        <f t="shared" si="5"/>
        <v>735.46697100000006</v>
      </c>
    </row>
    <row r="178" spans="1:17" x14ac:dyDescent="0.25">
      <c r="A178" s="2" t="s">
        <v>92</v>
      </c>
      <c r="B178" s="3">
        <v>129.49799999999999</v>
      </c>
      <c r="C178" s="3">
        <v>149.66399999999999</v>
      </c>
      <c r="D178" s="3">
        <v>185.797</v>
      </c>
      <c r="E178" s="3">
        <v>157.51900000000001</v>
      </c>
      <c r="F178" s="3">
        <v>132.52500000000001</v>
      </c>
      <c r="G178" s="15">
        <v>2.5430000000000001</v>
      </c>
      <c r="H178" s="15">
        <v>2.669</v>
      </c>
      <c r="I178" s="15">
        <v>2.798</v>
      </c>
      <c r="J178" s="39">
        <v>10</v>
      </c>
      <c r="K178" s="39">
        <v>316</v>
      </c>
      <c r="O178" s="2">
        <v>4407</v>
      </c>
      <c r="P178" s="39">
        <f t="shared" si="4"/>
        <v>316</v>
      </c>
      <c r="Q178" s="18">
        <f t="shared" si="5"/>
        <v>409.453216</v>
      </c>
    </row>
    <row r="179" spans="1:17" x14ac:dyDescent="0.25">
      <c r="A179" s="2" t="s">
        <v>124</v>
      </c>
      <c r="B179" s="3">
        <v>235.91900000000001</v>
      </c>
      <c r="C179" s="3">
        <v>258.25700000000001</v>
      </c>
      <c r="D179" s="3">
        <v>297.81700000000001</v>
      </c>
      <c r="E179" s="3">
        <v>272.17500000000001</v>
      </c>
      <c r="F179" s="3">
        <v>267.61599999999999</v>
      </c>
      <c r="G179" s="15">
        <v>2.5430000000000001</v>
      </c>
      <c r="H179" s="15">
        <v>2.669</v>
      </c>
      <c r="I179" s="15">
        <v>2.798</v>
      </c>
      <c r="J179" s="39">
        <v>0</v>
      </c>
      <c r="K179" s="39">
        <v>524</v>
      </c>
      <c r="O179" s="2">
        <v>4408</v>
      </c>
      <c r="P179" s="39">
        <f t="shared" si="4"/>
        <v>524</v>
      </c>
      <c r="Q179" s="18">
        <f t="shared" si="5"/>
        <v>689.28793300000007</v>
      </c>
    </row>
    <row r="180" spans="1:17" x14ac:dyDescent="0.25">
      <c r="A180" s="2" t="s">
        <v>117</v>
      </c>
      <c r="B180" s="3">
        <v>279.88</v>
      </c>
      <c r="C180" s="3">
        <v>332.065</v>
      </c>
      <c r="D180" s="3">
        <v>422.57799999999997</v>
      </c>
      <c r="E180" s="3">
        <v>348.21499999999997</v>
      </c>
      <c r="F180" s="3">
        <v>381.959</v>
      </c>
      <c r="G180" s="15">
        <v>2.3780000000000001</v>
      </c>
      <c r="H180" s="15">
        <v>2.496</v>
      </c>
      <c r="I180" s="15">
        <v>2.617</v>
      </c>
      <c r="J180" s="39">
        <v>0</v>
      </c>
      <c r="K180" s="39">
        <v>622</v>
      </c>
      <c r="O180" s="2">
        <v>4409</v>
      </c>
      <c r="P180" s="39">
        <f t="shared" si="4"/>
        <v>622</v>
      </c>
      <c r="Q180" s="18">
        <f t="shared" si="5"/>
        <v>828.83424000000002</v>
      </c>
    </row>
    <row r="181" spans="1:17" x14ac:dyDescent="0.25">
      <c r="A181" s="2" t="s">
        <v>325</v>
      </c>
      <c r="B181" s="3">
        <v>99.763999999999996</v>
      </c>
      <c r="C181" s="3">
        <v>127.273</v>
      </c>
      <c r="D181" s="3">
        <v>178.904</v>
      </c>
      <c r="E181" s="3">
        <v>139.38200000000001</v>
      </c>
      <c r="F181" s="3">
        <v>141.39699999999999</v>
      </c>
      <c r="G181" s="15">
        <v>2.5430000000000001</v>
      </c>
      <c r="H181" s="15">
        <v>2.669</v>
      </c>
      <c r="I181" s="15">
        <v>2.798</v>
      </c>
      <c r="J181" s="39">
        <v>0</v>
      </c>
      <c r="K181" s="39">
        <v>204</v>
      </c>
      <c r="O181" s="2">
        <v>4412</v>
      </c>
      <c r="P181" s="39">
        <f t="shared" si="4"/>
        <v>204</v>
      </c>
      <c r="Q181" s="18">
        <f t="shared" si="5"/>
        <v>339.69163700000001</v>
      </c>
    </row>
    <row r="182" spans="1:17" x14ac:dyDescent="0.25">
      <c r="A182" s="2" t="s">
        <v>326</v>
      </c>
      <c r="B182" s="3">
        <v>164.755</v>
      </c>
      <c r="C182" s="3">
        <v>187.327</v>
      </c>
      <c r="D182" s="3">
        <v>231.29599999999999</v>
      </c>
      <c r="E182" s="3">
        <v>194.24299999999999</v>
      </c>
      <c r="F182" s="3">
        <v>204.63900000000001</v>
      </c>
      <c r="G182" s="15">
        <v>2.5430000000000001</v>
      </c>
      <c r="H182" s="15">
        <v>2.669</v>
      </c>
      <c r="I182" s="15">
        <v>2.798</v>
      </c>
      <c r="J182" s="39">
        <v>0</v>
      </c>
      <c r="K182" s="39">
        <v>322</v>
      </c>
      <c r="O182" s="2">
        <v>4413</v>
      </c>
      <c r="P182" s="39">
        <f t="shared" si="4"/>
        <v>322</v>
      </c>
      <c r="Q182" s="18">
        <f t="shared" si="5"/>
        <v>499.97576300000003</v>
      </c>
    </row>
    <row r="183" spans="1:17" x14ac:dyDescent="0.25">
      <c r="A183" s="2" t="s">
        <v>320</v>
      </c>
      <c r="B183" s="3">
        <v>116.496</v>
      </c>
      <c r="C183" s="3">
        <v>128.62200000000001</v>
      </c>
      <c r="D183" s="3">
        <v>152.845</v>
      </c>
      <c r="E183" s="3">
        <v>131.46</v>
      </c>
      <c r="F183" s="3">
        <v>141.029</v>
      </c>
      <c r="G183" s="15">
        <v>2.5430000000000001</v>
      </c>
      <c r="H183" s="15">
        <v>2.669</v>
      </c>
      <c r="I183" s="15">
        <v>2.798</v>
      </c>
      <c r="J183" s="39">
        <v>0</v>
      </c>
      <c r="K183" s="39">
        <v>295</v>
      </c>
      <c r="O183" s="2">
        <v>4414</v>
      </c>
      <c r="P183" s="39">
        <f t="shared" si="4"/>
        <v>295</v>
      </c>
      <c r="Q183" s="18">
        <f t="shared" si="5"/>
        <v>343.29211800000002</v>
      </c>
    </row>
    <row r="184" spans="1:17" x14ac:dyDescent="0.25">
      <c r="A184" s="2" t="s">
        <v>126</v>
      </c>
      <c r="B184" s="3">
        <v>106.51300000000001</v>
      </c>
      <c r="C184" s="3">
        <v>138.56800000000001</v>
      </c>
      <c r="D184" s="3">
        <v>202.82300000000001</v>
      </c>
      <c r="E184" s="3">
        <v>148.64599999999999</v>
      </c>
      <c r="F184" s="3">
        <v>170.166</v>
      </c>
      <c r="G184" s="15">
        <v>2.3780000000000001</v>
      </c>
      <c r="H184" s="15">
        <v>2.496</v>
      </c>
      <c r="I184" s="15">
        <v>2.617</v>
      </c>
      <c r="J184" s="39">
        <v>0</v>
      </c>
      <c r="K184" s="39">
        <v>197</v>
      </c>
      <c r="O184" s="2">
        <v>4415</v>
      </c>
      <c r="P184" s="39">
        <f t="shared" si="4"/>
        <v>197</v>
      </c>
      <c r="Q184" s="18">
        <f t="shared" si="5"/>
        <v>345.86572800000005</v>
      </c>
    </row>
    <row r="185" spans="1:17" x14ac:dyDescent="0.25">
      <c r="A185" s="2" t="s">
        <v>127</v>
      </c>
      <c r="B185" s="3">
        <v>107.837</v>
      </c>
      <c r="C185" s="3">
        <v>136.876</v>
      </c>
      <c r="D185" s="3">
        <v>186.58099999999999</v>
      </c>
      <c r="E185" s="3">
        <v>140.29300000000001</v>
      </c>
      <c r="F185" s="3">
        <v>165.001</v>
      </c>
      <c r="G185" s="15">
        <v>2.5430000000000001</v>
      </c>
      <c r="H185" s="15">
        <v>2.669</v>
      </c>
      <c r="I185" s="15">
        <v>2.798</v>
      </c>
      <c r="J185" s="39">
        <v>0</v>
      </c>
      <c r="K185" s="39">
        <v>183</v>
      </c>
      <c r="O185" s="2">
        <v>4416</v>
      </c>
      <c r="P185" s="39">
        <f t="shared" si="4"/>
        <v>183</v>
      </c>
      <c r="Q185" s="18">
        <f t="shared" si="5"/>
        <v>365.32204400000001</v>
      </c>
    </row>
    <row r="186" spans="1:17" x14ac:dyDescent="0.25">
      <c r="A186" s="2" t="s">
        <v>129</v>
      </c>
      <c r="B186" s="3">
        <v>197.833</v>
      </c>
      <c r="C186" s="3">
        <v>206.85599999999999</v>
      </c>
      <c r="D186" s="3">
        <v>222.18600000000001</v>
      </c>
      <c r="E186" s="3">
        <v>209.465</v>
      </c>
      <c r="F186" s="3">
        <v>215.56700000000001</v>
      </c>
      <c r="G186" s="15">
        <v>2.5430000000000001</v>
      </c>
      <c r="H186" s="15">
        <v>2.669</v>
      </c>
      <c r="I186" s="15">
        <v>2.798</v>
      </c>
      <c r="J186" s="39">
        <v>0</v>
      </c>
      <c r="K186" s="39">
        <v>681</v>
      </c>
      <c r="O186" s="2">
        <v>4417</v>
      </c>
      <c r="P186" s="39">
        <f t="shared" si="4"/>
        <v>681</v>
      </c>
      <c r="Q186" s="18">
        <f t="shared" si="5"/>
        <v>552.09866399999999</v>
      </c>
    </row>
    <row r="187" spans="1:17" x14ac:dyDescent="0.25">
      <c r="A187" s="2" t="s">
        <v>131</v>
      </c>
      <c r="B187" s="3">
        <v>160.12700000000001</v>
      </c>
      <c r="C187" s="3">
        <v>218.23</v>
      </c>
      <c r="D187" s="3">
        <v>329.40300000000002</v>
      </c>
      <c r="E187" s="3">
        <v>256.923</v>
      </c>
      <c r="F187" s="3">
        <v>258.02600000000001</v>
      </c>
      <c r="G187" s="15">
        <v>2.5430000000000001</v>
      </c>
      <c r="H187" s="15">
        <v>2.669</v>
      </c>
      <c r="I187" s="15">
        <v>2.798</v>
      </c>
      <c r="J187" s="39">
        <v>0</v>
      </c>
      <c r="K187" s="39">
        <v>304</v>
      </c>
      <c r="O187" s="2">
        <v>4418</v>
      </c>
      <c r="P187" s="39">
        <f t="shared" si="4"/>
        <v>304</v>
      </c>
      <c r="Q187" s="18">
        <f t="shared" si="5"/>
        <v>582.45587</v>
      </c>
    </row>
    <row r="188" spans="1:17" x14ac:dyDescent="0.25">
      <c r="A188" s="2" t="s">
        <v>118</v>
      </c>
      <c r="B188" s="3">
        <v>258.61799999999999</v>
      </c>
      <c r="C188" s="3">
        <v>267.89499999999998</v>
      </c>
      <c r="D188" s="3">
        <v>284.65800000000002</v>
      </c>
      <c r="E188" s="3">
        <v>268.24099999999999</v>
      </c>
      <c r="F188" s="3">
        <v>266.72800000000001</v>
      </c>
      <c r="G188" s="15">
        <v>2.5430000000000001</v>
      </c>
      <c r="H188" s="15">
        <v>2.669</v>
      </c>
      <c r="I188" s="15">
        <v>2.798</v>
      </c>
      <c r="J188" s="39">
        <v>0</v>
      </c>
      <c r="K188" s="39">
        <v>739</v>
      </c>
      <c r="O188" s="2">
        <v>4419</v>
      </c>
      <c r="P188" s="39">
        <f t="shared" si="4"/>
        <v>739</v>
      </c>
      <c r="Q188" s="18">
        <f t="shared" si="5"/>
        <v>715.01175499999999</v>
      </c>
    </row>
    <row r="189" spans="1:17" x14ac:dyDescent="0.25">
      <c r="A189" s="2" t="s">
        <v>138</v>
      </c>
      <c r="B189" s="3">
        <v>48.734000000000002</v>
      </c>
      <c r="C189" s="3">
        <v>56.680999999999997</v>
      </c>
      <c r="D189" s="3">
        <v>71.516999999999996</v>
      </c>
      <c r="E189" s="3">
        <v>59.106000000000002</v>
      </c>
      <c r="F189" s="3">
        <v>63.652999999999999</v>
      </c>
      <c r="G189" s="15">
        <v>2.3780000000000001</v>
      </c>
      <c r="H189" s="15">
        <v>2.496</v>
      </c>
      <c r="I189" s="15">
        <v>2.617</v>
      </c>
      <c r="J189" s="39">
        <v>0</v>
      </c>
      <c r="K189" s="39">
        <v>123</v>
      </c>
      <c r="O189" s="2">
        <v>4423</v>
      </c>
      <c r="P189" s="39">
        <f t="shared" si="4"/>
        <v>123</v>
      </c>
      <c r="Q189" s="18">
        <f t="shared" si="5"/>
        <v>141.475776</v>
      </c>
    </row>
    <row r="190" spans="1:17" x14ac:dyDescent="0.25">
      <c r="A190" s="2" t="s">
        <v>125</v>
      </c>
      <c r="B190" s="3">
        <v>59.34</v>
      </c>
      <c r="C190" s="3">
        <v>63.433999999999997</v>
      </c>
      <c r="D190" s="3">
        <v>71.021000000000001</v>
      </c>
      <c r="E190" s="3">
        <v>65.727000000000004</v>
      </c>
      <c r="F190" s="3">
        <v>67.766000000000005</v>
      </c>
      <c r="G190" s="15">
        <v>2.3780000000000001</v>
      </c>
      <c r="H190" s="15">
        <v>2.496</v>
      </c>
      <c r="I190" s="15">
        <v>2.617</v>
      </c>
      <c r="J190" s="39">
        <v>0</v>
      </c>
      <c r="K190" s="39">
        <v>199</v>
      </c>
      <c r="O190" s="2">
        <v>4424</v>
      </c>
      <c r="P190" s="39">
        <f t="shared" si="4"/>
        <v>199</v>
      </c>
      <c r="Q190" s="18">
        <f t="shared" si="5"/>
        <v>158.331264</v>
      </c>
    </row>
    <row r="191" spans="1:17" x14ac:dyDescent="0.25">
      <c r="A191" s="2" t="s">
        <v>121</v>
      </c>
      <c r="B191" s="3">
        <v>86.332999999999998</v>
      </c>
      <c r="C191" s="3">
        <v>101.318</v>
      </c>
      <c r="D191" s="3">
        <v>129.96600000000001</v>
      </c>
      <c r="E191" s="3">
        <v>103.006</v>
      </c>
      <c r="F191" s="3">
        <v>112.99299999999999</v>
      </c>
      <c r="G191" s="15">
        <v>2.3780000000000001</v>
      </c>
      <c r="H191" s="15">
        <v>2.496</v>
      </c>
      <c r="I191" s="15">
        <v>2.617</v>
      </c>
      <c r="J191" s="39">
        <v>0</v>
      </c>
      <c r="K191" s="39">
        <v>282</v>
      </c>
      <c r="O191" s="2">
        <v>4425</v>
      </c>
      <c r="P191" s="39">
        <f t="shared" si="4"/>
        <v>282</v>
      </c>
      <c r="Q191" s="18">
        <f t="shared" si="5"/>
        <v>252.88972799999999</v>
      </c>
    </row>
    <row r="192" spans="1:17" x14ac:dyDescent="0.25">
      <c r="A192" s="2" t="s">
        <v>120</v>
      </c>
      <c r="B192" s="3">
        <v>75.551000000000002</v>
      </c>
      <c r="C192" s="3">
        <v>81.39</v>
      </c>
      <c r="D192" s="3">
        <v>91.945999999999998</v>
      </c>
      <c r="E192" s="3">
        <v>80.662000000000006</v>
      </c>
      <c r="F192" s="3">
        <v>84.879000000000005</v>
      </c>
      <c r="G192" s="15">
        <v>2.3780000000000001</v>
      </c>
      <c r="H192" s="15">
        <v>2.496</v>
      </c>
      <c r="I192" s="15">
        <v>2.617</v>
      </c>
      <c r="J192" s="39">
        <v>0</v>
      </c>
      <c r="K192" s="39">
        <v>166</v>
      </c>
      <c r="O192" s="2">
        <v>4426</v>
      </c>
      <c r="P192" s="39">
        <f t="shared" si="4"/>
        <v>166</v>
      </c>
      <c r="Q192" s="18">
        <f t="shared" si="5"/>
        <v>203.14944</v>
      </c>
    </row>
    <row r="193" spans="1:17" x14ac:dyDescent="0.25">
      <c r="A193" s="2" t="s">
        <v>122</v>
      </c>
      <c r="B193" s="3">
        <v>239.316</v>
      </c>
      <c r="C193" s="3">
        <v>266.459</v>
      </c>
      <c r="D193" s="3">
        <v>314.09800000000001</v>
      </c>
      <c r="E193" s="3">
        <v>287.86099999999999</v>
      </c>
      <c r="F193" s="3">
        <v>280.44</v>
      </c>
      <c r="G193" s="15">
        <v>2.3780000000000001</v>
      </c>
      <c r="H193" s="15">
        <v>2.496</v>
      </c>
      <c r="I193" s="15">
        <v>2.617</v>
      </c>
      <c r="J193" s="39">
        <v>0</v>
      </c>
      <c r="K193" s="39">
        <v>507</v>
      </c>
      <c r="O193" s="2">
        <v>4427</v>
      </c>
      <c r="P193" s="39">
        <f t="shared" si="4"/>
        <v>507</v>
      </c>
      <c r="Q193" s="18">
        <f t="shared" si="5"/>
        <v>665.08166400000005</v>
      </c>
    </row>
    <row r="194" spans="1:17" x14ac:dyDescent="0.25">
      <c r="A194" s="2" t="s">
        <v>135</v>
      </c>
      <c r="B194" s="3">
        <v>130.47300000000001</v>
      </c>
      <c r="C194" s="3">
        <v>143.62799999999999</v>
      </c>
      <c r="D194" s="3">
        <v>166.857</v>
      </c>
      <c r="E194" s="3">
        <v>142.90299999999999</v>
      </c>
      <c r="F194" s="3">
        <v>148.22499999999999</v>
      </c>
      <c r="G194" s="15">
        <v>2.3780000000000001</v>
      </c>
      <c r="H194" s="15">
        <v>2.496</v>
      </c>
      <c r="I194" s="15">
        <v>2.617</v>
      </c>
      <c r="J194" s="39">
        <v>0</v>
      </c>
      <c r="K194" s="39">
        <v>329</v>
      </c>
      <c r="O194" s="2">
        <v>4428</v>
      </c>
      <c r="P194" s="39">
        <f t="shared" si="4"/>
        <v>329</v>
      </c>
      <c r="Q194" s="18">
        <f t="shared" si="5"/>
        <v>358.49548799999997</v>
      </c>
    </row>
    <row r="195" spans="1:17" x14ac:dyDescent="0.25">
      <c r="A195" s="2" t="s">
        <v>132</v>
      </c>
      <c r="B195" s="3">
        <v>84.248999999999995</v>
      </c>
      <c r="C195" s="3">
        <v>87.784999999999997</v>
      </c>
      <c r="D195" s="3">
        <v>93.581000000000003</v>
      </c>
      <c r="E195" s="3">
        <v>89.6</v>
      </c>
      <c r="F195" s="3">
        <v>87.069000000000003</v>
      </c>
      <c r="G195" s="15">
        <v>2.3780000000000001</v>
      </c>
      <c r="H195" s="15">
        <v>2.496</v>
      </c>
      <c r="I195" s="15">
        <v>2.617</v>
      </c>
      <c r="J195" s="39">
        <v>0</v>
      </c>
      <c r="K195" s="39">
        <v>173</v>
      </c>
      <c r="O195" s="2">
        <v>4429</v>
      </c>
      <c r="P195" s="39">
        <f t="shared" si="4"/>
        <v>173</v>
      </c>
      <c r="Q195" s="18">
        <f t="shared" si="5"/>
        <v>219.11135999999999</v>
      </c>
    </row>
    <row r="196" spans="1:17" x14ac:dyDescent="0.25">
      <c r="A196" s="2" t="s">
        <v>136</v>
      </c>
      <c r="B196" s="3">
        <v>54.732999999999997</v>
      </c>
      <c r="C196" s="3">
        <v>63.323</v>
      </c>
      <c r="D196" s="3">
        <v>79.335999999999999</v>
      </c>
      <c r="E196" s="3">
        <v>65.435000000000002</v>
      </c>
      <c r="F196" s="3">
        <v>69.697999999999993</v>
      </c>
      <c r="G196" s="15">
        <v>2.3780000000000001</v>
      </c>
      <c r="H196" s="15">
        <v>2.496</v>
      </c>
      <c r="I196" s="15">
        <v>2.617</v>
      </c>
      <c r="J196" s="39">
        <v>0</v>
      </c>
      <c r="K196" s="39">
        <v>14</v>
      </c>
      <c r="O196" s="2">
        <v>4430</v>
      </c>
      <c r="P196" s="39">
        <f t="shared" ref="P196:P259" si="6">K196</f>
        <v>14</v>
      </c>
      <c r="Q196" s="18">
        <f t="shared" si="5"/>
        <v>158.05420799999999</v>
      </c>
    </row>
    <row r="197" spans="1:17" x14ac:dyDescent="0.25">
      <c r="A197" s="2" t="s">
        <v>151</v>
      </c>
      <c r="B197" s="3">
        <v>144.67599999999999</v>
      </c>
      <c r="C197" s="3">
        <v>168.65</v>
      </c>
      <c r="D197" s="3">
        <v>213.69</v>
      </c>
      <c r="E197" s="3">
        <v>188.179</v>
      </c>
      <c r="F197" s="3">
        <v>151.33500000000001</v>
      </c>
      <c r="G197" s="15">
        <v>2.3780000000000001</v>
      </c>
      <c r="H197" s="15">
        <v>2.496</v>
      </c>
      <c r="I197" s="15">
        <v>2.617</v>
      </c>
      <c r="J197" s="39">
        <v>0</v>
      </c>
      <c r="K197" s="39">
        <v>303</v>
      </c>
      <c r="O197" s="2">
        <v>4431</v>
      </c>
      <c r="P197" s="39">
        <f t="shared" si="6"/>
        <v>303</v>
      </c>
      <c r="Q197" s="18">
        <f t="shared" ref="Q197:Q260" si="7">C197*H197+J197</f>
        <v>420.9504</v>
      </c>
    </row>
    <row r="198" spans="1:17" x14ac:dyDescent="0.25">
      <c r="A198" s="2" t="s">
        <v>133</v>
      </c>
      <c r="B198" s="3">
        <v>82.713999999999999</v>
      </c>
      <c r="C198" s="3">
        <v>97.537000000000006</v>
      </c>
      <c r="D198" s="3">
        <v>124.139</v>
      </c>
      <c r="E198" s="3">
        <v>96.93</v>
      </c>
      <c r="F198" s="3">
        <v>91.165000000000006</v>
      </c>
      <c r="G198" s="15">
        <v>2.3780000000000001</v>
      </c>
      <c r="H198" s="15">
        <v>2.496</v>
      </c>
      <c r="I198" s="15">
        <v>2.617</v>
      </c>
      <c r="J198" s="39">
        <v>0</v>
      </c>
      <c r="K198" s="39">
        <v>181</v>
      </c>
      <c r="O198" s="2">
        <v>4432</v>
      </c>
      <c r="P198" s="39">
        <f t="shared" si="6"/>
        <v>181</v>
      </c>
      <c r="Q198" s="18">
        <f t="shared" si="7"/>
        <v>243.45235200000002</v>
      </c>
    </row>
    <row r="199" spans="1:17" x14ac:dyDescent="0.25">
      <c r="A199" s="2" t="s">
        <v>134</v>
      </c>
      <c r="B199" s="3">
        <v>218.40799999999999</v>
      </c>
      <c r="C199" s="3">
        <v>241.97</v>
      </c>
      <c r="D199" s="3">
        <v>285.02999999999997</v>
      </c>
      <c r="E199" s="3">
        <v>262.24</v>
      </c>
      <c r="F199" s="3">
        <v>231.226</v>
      </c>
      <c r="G199" s="15">
        <v>2.3780000000000001</v>
      </c>
      <c r="H199" s="15">
        <v>2.496</v>
      </c>
      <c r="I199" s="15">
        <v>2.617</v>
      </c>
      <c r="J199" s="39">
        <v>0</v>
      </c>
      <c r="K199" s="39">
        <v>534</v>
      </c>
      <c r="O199" s="2">
        <v>4433</v>
      </c>
      <c r="P199" s="39">
        <f t="shared" si="6"/>
        <v>534</v>
      </c>
      <c r="Q199" s="18">
        <f t="shared" si="7"/>
        <v>603.95712000000003</v>
      </c>
    </row>
    <row r="200" spans="1:17" x14ac:dyDescent="0.25">
      <c r="A200" s="2" t="s">
        <v>137</v>
      </c>
      <c r="B200" s="3">
        <v>222.80600000000001</v>
      </c>
      <c r="C200" s="3">
        <v>253.624</v>
      </c>
      <c r="D200" s="3">
        <v>311.11900000000003</v>
      </c>
      <c r="E200" s="3">
        <v>276.64499999999998</v>
      </c>
      <c r="F200" s="3">
        <v>226.36</v>
      </c>
      <c r="G200" s="15">
        <v>2.3780000000000001</v>
      </c>
      <c r="H200" s="15">
        <v>2.496</v>
      </c>
      <c r="I200" s="15">
        <v>2.617</v>
      </c>
      <c r="J200" s="39">
        <v>0</v>
      </c>
      <c r="K200" s="39">
        <v>491</v>
      </c>
      <c r="O200" s="2">
        <v>4434</v>
      </c>
      <c r="P200" s="39">
        <f t="shared" si="6"/>
        <v>491</v>
      </c>
      <c r="Q200" s="18">
        <f t="shared" si="7"/>
        <v>633.04550399999994</v>
      </c>
    </row>
    <row r="201" spans="1:17" x14ac:dyDescent="0.25">
      <c r="A201" s="2" t="s">
        <v>152</v>
      </c>
      <c r="B201" s="3">
        <v>35.984000000000002</v>
      </c>
      <c r="C201" s="3">
        <v>47.567</v>
      </c>
      <c r="D201" s="3">
        <v>70.271000000000001</v>
      </c>
      <c r="E201" s="3">
        <v>49.921999999999997</v>
      </c>
      <c r="F201" s="3">
        <v>34.790999999999997</v>
      </c>
      <c r="G201" s="15">
        <v>2.3780000000000001</v>
      </c>
      <c r="H201" s="15">
        <v>2.496</v>
      </c>
      <c r="I201" s="15">
        <v>2.617</v>
      </c>
      <c r="J201" s="39">
        <v>0</v>
      </c>
      <c r="K201" s="39">
        <v>85</v>
      </c>
      <c r="O201" s="2">
        <v>4435</v>
      </c>
      <c r="P201" s="39">
        <f t="shared" si="6"/>
        <v>85</v>
      </c>
      <c r="Q201" s="18">
        <f t="shared" si="7"/>
        <v>118.727232</v>
      </c>
    </row>
    <row r="202" spans="1:17" x14ac:dyDescent="0.25">
      <c r="A202" s="2" t="s">
        <v>140</v>
      </c>
      <c r="B202" s="3">
        <v>106.39400000000001</v>
      </c>
      <c r="C202" s="3">
        <v>114.16</v>
      </c>
      <c r="D202" s="3">
        <v>127.122</v>
      </c>
      <c r="E202" s="3">
        <v>115.931</v>
      </c>
      <c r="F202" s="3">
        <v>122.86499999999999</v>
      </c>
      <c r="G202" s="15">
        <v>2.3780000000000001</v>
      </c>
      <c r="H202" s="15">
        <v>2.496</v>
      </c>
      <c r="I202" s="15">
        <v>2.617</v>
      </c>
      <c r="J202" s="39">
        <v>0</v>
      </c>
      <c r="K202" s="39">
        <v>215</v>
      </c>
      <c r="O202" s="2">
        <v>4436</v>
      </c>
      <c r="P202" s="39">
        <f t="shared" si="6"/>
        <v>215</v>
      </c>
      <c r="Q202" s="18">
        <f t="shared" si="7"/>
        <v>284.94335999999998</v>
      </c>
    </row>
    <row r="203" spans="1:17" x14ac:dyDescent="0.25">
      <c r="A203" s="2" t="s">
        <v>147</v>
      </c>
      <c r="B203" s="3">
        <v>31.625</v>
      </c>
      <c r="C203" s="3">
        <v>34.585999999999999</v>
      </c>
      <c r="D203" s="3">
        <v>39.661999999999999</v>
      </c>
      <c r="E203" s="3">
        <v>34.845999999999997</v>
      </c>
      <c r="F203" s="3">
        <v>34.889000000000003</v>
      </c>
      <c r="G203" s="15">
        <v>2.3780000000000001</v>
      </c>
      <c r="H203" s="15">
        <v>2.496</v>
      </c>
      <c r="I203" s="15">
        <v>2.617</v>
      </c>
      <c r="J203" s="39">
        <v>0</v>
      </c>
      <c r="K203" s="39">
        <v>75</v>
      </c>
      <c r="O203" s="2">
        <v>4437</v>
      </c>
      <c r="P203" s="39">
        <f t="shared" si="6"/>
        <v>75</v>
      </c>
      <c r="Q203" s="18">
        <f t="shared" si="7"/>
        <v>86.326656</v>
      </c>
    </row>
    <row r="204" spans="1:17" x14ac:dyDescent="0.25">
      <c r="A204" s="2" t="s">
        <v>148</v>
      </c>
      <c r="B204" s="3">
        <v>148.25</v>
      </c>
      <c r="C204" s="3">
        <v>172.13900000000001</v>
      </c>
      <c r="D204" s="3">
        <v>214.75299999999999</v>
      </c>
      <c r="E204" s="3">
        <v>178.00299999999999</v>
      </c>
      <c r="F204" s="3">
        <v>148.08099999999999</v>
      </c>
      <c r="G204" s="15">
        <v>2.3780000000000001</v>
      </c>
      <c r="H204" s="15">
        <v>2.496</v>
      </c>
      <c r="I204" s="15">
        <v>2.617</v>
      </c>
      <c r="J204" s="39">
        <v>0</v>
      </c>
      <c r="K204" s="39">
        <v>283</v>
      </c>
      <c r="O204" s="2">
        <v>4438</v>
      </c>
      <c r="P204" s="39">
        <f t="shared" si="6"/>
        <v>283</v>
      </c>
      <c r="Q204" s="18">
        <f t="shared" si="7"/>
        <v>429.65894400000002</v>
      </c>
    </row>
    <row r="205" spans="1:17" x14ac:dyDescent="0.25">
      <c r="A205" s="2" t="s">
        <v>146</v>
      </c>
      <c r="B205" s="3">
        <v>199.124</v>
      </c>
      <c r="C205" s="3">
        <v>221.697</v>
      </c>
      <c r="D205" s="3">
        <v>259.30200000000002</v>
      </c>
      <c r="E205" s="3">
        <v>231.79499999999999</v>
      </c>
      <c r="F205" s="3">
        <v>237.50299999999999</v>
      </c>
      <c r="G205" s="15">
        <v>2.3780000000000001</v>
      </c>
      <c r="H205" s="15">
        <v>2.496</v>
      </c>
      <c r="I205" s="15">
        <v>2.617</v>
      </c>
      <c r="J205" s="39">
        <v>0</v>
      </c>
      <c r="K205" s="39">
        <v>447</v>
      </c>
      <c r="O205" s="2">
        <v>4439</v>
      </c>
      <c r="P205" s="39">
        <f t="shared" si="6"/>
        <v>447</v>
      </c>
      <c r="Q205" s="18">
        <f t="shared" si="7"/>
        <v>553.35571200000004</v>
      </c>
    </row>
    <row r="206" spans="1:17" x14ac:dyDescent="0.25">
      <c r="A206" s="2" t="s">
        <v>321</v>
      </c>
      <c r="B206" s="3">
        <v>34.686</v>
      </c>
      <c r="C206" s="3">
        <v>39.253999999999998</v>
      </c>
      <c r="D206" s="3">
        <v>46.948999999999998</v>
      </c>
      <c r="E206" s="3">
        <v>39.750999999999998</v>
      </c>
      <c r="F206" s="3">
        <v>43.029000000000003</v>
      </c>
      <c r="G206" s="15">
        <v>2.3780000000000001</v>
      </c>
      <c r="H206" s="15">
        <v>2.496</v>
      </c>
      <c r="I206" s="15">
        <v>2.617</v>
      </c>
      <c r="J206" s="39">
        <v>0</v>
      </c>
      <c r="K206" s="39">
        <v>70</v>
      </c>
      <c r="O206" s="2">
        <v>4440</v>
      </c>
      <c r="P206" s="39">
        <f t="shared" si="6"/>
        <v>70</v>
      </c>
      <c r="Q206" s="18">
        <f t="shared" si="7"/>
        <v>97.977983999999992</v>
      </c>
    </row>
    <row r="207" spans="1:17" x14ac:dyDescent="0.25">
      <c r="A207" s="2" t="s">
        <v>145</v>
      </c>
      <c r="B207" s="3">
        <v>9.5869999999999997</v>
      </c>
      <c r="C207" s="3">
        <v>16.247</v>
      </c>
      <c r="D207" s="3">
        <v>27.359000000000002</v>
      </c>
      <c r="E207" s="3">
        <v>17.911000000000001</v>
      </c>
      <c r="F207" s="3">
        <v>0</v>
      </c>
      <c r="G207" s="15">
        <v>2.3780000000000001</v>
      </c>
      <c r="H207" s="15">
        <v>2.496</v>
      </c>
      <c r="I207" s="15">
        <v>2.617</v>
      </c>
      <c r="J207" s="39">
        <v>0</v>
      </c>
      <c r="K207" s="39">
        <v>0</v>
      </c>
      <c r="O207" s="2">
        <v>4441</v>
      </c>
      <c r="P207" s="39">
        <f t="shared" si="6"/>
        <v>0</v>
      </c>
      <c r="Q207" s="18">
        <f t="shared" si="7"/>
        <v>40.552512</v>
      </c>
    </row>
    <row r="208" spans="1:17" x14ac:dyDescent="0.25">
      <c r="A208" s="2" t="s">
        <v>322</v>
      </c>
      <c r="B208" s="3">
        <v>173.12</v>
      </c>
      <c r="C208" s="3">
        <v>194.98500000000001</v>
      </c>
      <c r="D208" s="3">
        <v>232.51300000000001</v>
      </c>
      <c r="E208" s="3">
        <v>205.40299999999999</v>
      </c>
      <c r="F208" s="3">
        <v>209.655</v>
      </c>
      <c r="G208" s="15">
        <v>2.3780000000000001</v>
      </c>
      <c r="H208" s="15">
        <v>2.496</v>
      </c>
      <c r="I208" s="15">
        <v>2.617</v>
      </c>
      <c r="J208" s="39">
        <v>0</v>
      </c>
      <c r="K208" s="39">
        <v>333</v>
      </c>
      <c r="O208" s="2">
        <v>4442</v>
      </c>
      <c r="P208" s="39">
        <f t="shared" si="6"/>
        <v>333</v>
      </c>
      <c r="Q208" s="18">
        <f t="shared" si="7"/>
        <v>486.68256000000002</v>
      </c>
    </row>
    <row r="209" spans="1:17" x14ac:dyDescent="0.25">
      <c r="A209" s="2" t="s">
        <v>128</v>
      </c>
      <c r="B209" s="3">
        <v>23.734999999999999</v>
      </c>
      <c r="C209" s="3">
        <v>25.966999999999999</v>
      </c>
      <c r="D209" s="3">
        <v>30.492000000000001</v>
      </c>
      <c r="E209" s="3">
        <v>26.414999999999999</v>
      </c>
      <c r="F209" s="3">
        <v>28.638999999999999</v>
      </c>
      <c r="G209" s="15">
        <v>2.5430000000000001</v>
      </c>
      <c r="H209" s="15">
        <v>2.669</v>
      </c>
      <c r="I209" s="15">
        <v>2.798</v>
      </c>
      <c r="J209" s="39">
        <v>0</v>
      </c>
      <c r="K209" s="39">
        <v>62</v>
      </c>
      <c r="O209" s="2">
        <v>4443</v>
      </c>
      <c r="P209" s="39">
        <f t="shared" si="6"/>
        <v>62</v>
      </c>
      <c r="Q209" s="18">
        <f t="shared" si="7"/>
        <v>69.305922999999993</v>
      </c>
    </row>
    <row r="210" spans="1:17" x14ac:dyDescent="0.25">
      <c r="A210" s="2" t="s">
        <v>130</v>
      </c>
      <c r="B210" s="3">
        <v>0.73199999999999998</v>
      </c>
      <c r="C210" s="3">
        <v>1.327</v>
      </c>
      <c r="D210" s="3">
        <v>2.4870000000000001</v>
      </c>
      <c r="E210" s="3">
        <v>1.722</v>
      </c>
      <c r="F210" s="3">
        <v>2.0209999999999999</v>
      </c>
      <c r="G210" s="15">
        <v>2.5430000000000001</v>
      </c>
      <c r="H210" s="15">
        <v>2.669</v>
      </c>
      <c r="I210" s="15">
        <v>2.798</v>
      </c>
      <c r="J210" s="39">
        <v>0</v>
      </c>
      <c r="K210" s="39">
        <v>5</v>
      </c>
      <c r="O210" s="2">
        <v>4444</v>
      </c>
      <c r="P210" s="39">
        <f t="shared" si="6"/>
        <v>5</v>
      </c>
      <c r="Q210" s="18">
        <f t="shared" si="7"/>
        <v>3.541763</v>
      </c>
    </row>
    <row r="211" spans="1:17" x14ac:dyDescent="0.25">
      <c r="A211" s="2" t="s">
        <v>119</v>
      </c>
      <c r="B211" s="3">
        <v>38.514000000000003</v>
      </c>
      <c r="C211" s="3">
        <v>40.037999999999997</v>
      </c>
      <c r="D211" s="3">
        <v>43.021000000000001</v>
      </c>
      <c r="E211" s="3">
        <v>40.813000000000002</v>
      </c>
      <c r="F211" s="3">
        <v>41.735999999999997</v>
      </c>
      <c r="G211" s="15">
        <v>2.5430000000000001</v>
      </c>
      <c r="H211" s="15">
        <v>2.669</v>
      </c>
      <c r="I211" s="15">
        <v>2.798</v>
      </c>
      <c r="J211" s="39">
        <v>0</v>
      </c>
      <c r="K211" s="39">
        <v>81</v>
      </c>
      <c r="O211" s="2">
        <v>4445</v>
      </c>
      <c r="P211" s="39">
        <f t="shared" si="6"/>
        <v>81</v>
      </c>
      <c r="Q211" s="18">
        <f t="shared" si="7"/>
        <v>106.86142199999999</v>
      </c>
    </row>
    <row r="212" spans="1:17" x14ac:dyDescent="0.25">
      <c r="A212" s="2" t="s">
        <v>123</v>
      </c>
      <c r="B212" s="3">
        <v>22.664999999999999</v>
      </c>
      <c r="C212" s="3">
        <v>26.181000000000001</v>
      </c>
      <c r="D212" s="3">
        <v>33.134</v>
      </c>
      <c r="E212" s="3">
        <v>28.088000000000001</v>
      </c>
      <c r="F212" s="3">
        <v>23.169</v>
      </c>
      <c r="G212" s="15">
        <v>2.5430000000000001</v>
      </c>
      <c r="H212" s="15">
        <v>2.669</v>
      </c>
      <c r="I212" s="15">
        <v>2.798</v>
      </c>
      <c r="J212" s="39">
        <v>0</v>
      </c>
      <c r="K212" s="39">
        <v>54</v>
      </c>
      <c r="O212" s="2">
        <v>4446</v>
      </c>
      <c r="P212" s="39">
        <f t="shared" si="6"/>
        <v>54</v>
      </c>
      <c r="Q212" s="18">
        <f t="shared" si="7"/>
        <v>69.877088999999998</v>
      </c>
    </row>
    <row r="213" spans="1:17" x14ac:dyDescent="0.25">
      <c r="A213" s="2" t="s">
        <v>60</v>
      </c>
      <c r="B213" s="3">
        <v>96.263000000000005</v>
      </c>
      <c r="C213" s="3">
        <v>113.377</v>
      </c>
      <c r="D213" s="3">
        <v>142.71799999999999</v>
      </c>
      <c r="E213" s="3">
        <v>124.80800000000001</v>
      </c>
      <c r="F213" s="3">
        <v>84.33</v>
      </c>
      <c r="G213" s="15">
        <v>2.4060000000000001</v>
      </c>
      <c r="H213" s="15">
        <v>2.5249999999999999</v>
      </c>
      <c r="I213" s="15">
        <v>2.6469999999999998</v>
      </c>
      <c r="J213" s="39">
        <v>0</v>
      </c>
      <c r="K213" s="39">
        <v>181</v>
      </c>
      <c r="O213" s="2">
        <v>4801</v>
      </c>
      <c r="P213" s="39">
        <f t="shared" si="6"/>
        <v>181</v>
      </c>
      <c r="Q213" s="18">
        <f t="shared" si="7"/>
        <v>286.27692500000001</v>
      </c>
    </row>
    <row r="214" spans="1:17" x14ac:dyDescent="0.25">
      <c r="A214" s="2" t="s">
        <v>59</v>
      </c>
      <c r="B214" s="3">
        <v>107.242</v>
      </c>
      <c r="C214" s="3">
        <v>127.251</v>
      </c>
      <c r="D214" s="3">
        <v>163.16200000000001</v>
      </c>
      <c r="E214" s="3">
        <v>137.184</v>
      </c>
      <c r="F214" s="3">
        <v>93.289000000000001</v>
      </c>
      <c r="G214" s="15">
        <v>2.4060000000000001</v>
      </c>
      <c r="H214" s="15">
        <v>2.5249999999999999</v>
      </c>
      <c r="I214" s="15">
        <v>2.6469999999999998</v>
      </c>
      <c r="J214" s="39">
        <v>0</v>
      </c>
      <c r="K214" s="39">
        <v>245</v>
      </c>
      <c r="O214" s="2">
        <v>4802</v>
      </c>
      <c r="P214" s="39">
        <f t="shared" si="6"/>
        <v>245</v>
      </c>
      <c r="Q214" s="18">
        <f t="shared" si="7"/>
        <v>321.30877500000003</v>
      </c>
    </row>
    <row r="215" spans="1:17" x14ac:dyDescent="0.25">
      <c r="A215" s="2" t="s">
        <v>58</v>
      </c>
      <c r="B215" s="3">
        <v>282.71699999999998</v>
      </c>
      <c r="C215" s="3">
        <v>317.19600000000003</v>
      </c>
      <c r="D215" s="3">
        <v>377.48500000000001</v>
      </c>
      <c r="E215" s="3">
        <v>330.08699999999999</v>
      </c>
      <c r="F215" s="3">
        <v>269.077</v>
      </c>
      <c r="G215" s="15">
        <v>2.4060000000000001</v>
      </c>
      <c r="H215" s="15">
        <v>2.5249999999999999</v>
      </c>
      <c r="I215" s="15">
        <v>2.6469999999999998</v>
      </c>
      <c r="J215" s="39">
        <v>0</v>
      </c>
      <c r="K215" s="39">
        <v>643</v>
      </c>
      <c r="O215" s="2">
        <v>4803</v>
      </c>
      <c r="P215" s="39">
        <f t="shared" si="6"/>
        <v>643</v>
      </c>
      <c r="Q215" s="18">
        <f t="shared" si="7"/>
        <v>800.91989999999998</v>
      </c>
    </row>
    <row r="216" spans="1:17" x14ac:dyDescent="0.25">
      <c r="A216" s="2" t="s">
        <v>305</v>
      </c>
      <c r="B216" s="3">
        <v>161.03399999999999</v>
      </c>
      <c r="C216" s="3">
        <v>179.262</v>
      </c>
      <c r="D216" s="3">
        <v>211.56100000000001</v>
      </c>
      <c r="E216" s="3">
        <v>188.892</v>
      </c>
      <c r="F216" s="3">
        <v>155.19300000000001</v>
      </c>
      <c r="G216" s="15">
        <v>2.4060000000000001</v>
      </c>
      <c r="H216" s="15">
        <v>2.5249999999999999</v>
      </c>
      <c r="I216" s="15">
        <v>2.6469999999999998</v>
      </c>
      <c r="J216" s="39">
        <v>0</v>
      </c>
      <c r="K216" s="39">
        <v>329</v>
      </c>
      <c r="O216" s="2">
        <v>4804</v>
      </c>
      <c r="P216" s="39">
        <f t="shared" si="6"/>
        <v>329</v>
      </c>
      <c r="Q216" s="18">
        <f t="shared" si="7"/>
        <v>452.63655</v>
      </c>
    </row>
    <row r="217" spans="1:17" x14ac:dyDescent="0.25">
      <c r="A217" s="2" t="s">
        <v>66</v>
      </c>
      <c r="B217" s="3">
        <v>16.696999999999999</v>
      </c>
      <c r="C217" s="3">
        <v>19.495000000000001</v>
      </c>
      <c r="D217" s="3">
        <v>24.65</v>
      </c>
      <c r="E217" s="3">
        <v>23.605</v>
      </c>
      <c r="F217" s="3">
        <v>16.047000000000001</v>
      </c>
      <c r="G217" s="15">
        <v>2.4060000000000001</v>
      </c>
      <c r="H217" s="15">
        <v>2.5249999999999999</v>
      </c>
      <c r="I217" s="15">
        <v>2.6469999999999998</v>
      </c>
      <c r="J217" s="39">
        <v>0</v>
      </c>
      <c r="K217" s="39">
        <v>43</v>
      </c>
      <c r="O217" s="2">
        <v>4805</v>
      </c>
      <c r="P217" s="39">
        <f t="shared" si="6"/>
        <v>43</v>
      </c>
      <c r="Q217" s="18">
        <f t="shared" si="7"/>
        <v>49.224874999999997</v>
      </c>
    </row>
    <row r="218" spans="1:17" x14ac:dyDescent="0.25">
      <c r="A218" s="2" t="s">
        <v>301</v>
      </c>
      <c r="B218" s="3">
        <v>28.309000000000001</v>
      </c>
      <c r="C218" s="3">
        <v>39.319000000000003</v>
      </c>
      <c r="D218" s="3">
        <v>59.591999999999999</v>
      </c>
      <c r="E218" s="3">
        <v>40.503999999999998</v>
      </c>
      <c r="F218" s="3">
        <v>18.594000000000001</v>
      </c>
      <c r="G218" s="15">
        <v>2.4060000000000001</v>
      </c>
      <c r="H218" s="15">
        <v>2.5249999999999999</v>
      </c>
      <c r="I218" s="15">
        <v>2.6469999999999998</v>
      </c>
      <c r="J218" s="39">
        <v>0</v>
      </c>
      <c r="K218" s="39">
        <v>53</v>
      </c>
      <c r="O218" s="2">
        <v>4806</v>
      </c>
      <c r="P218" s="39">
        <f t="shared" si="6"/>
        <v>53</v>
      </c>
      <c r="Q218" s="18">
        <f t="shared" si="7"/>
        <v>99.28047500000001</v>
      </c>
    </row>
    <row r="219" spans="1:17" x14ac:dyDescent="0.25">
      <c r="A219" s="2" t="s">
        <v>65</v>
      </c>
      <c r="B219" s="3">
        <v>201.05199999999999</v>
      </c>
      <c r="C219" s="3">
        <v>227.11</v>
      </c>
      <c r="D219" s="3">
        <v>276.02600000000001</v>
      </c>
      <c r="E219" s="3">
        <v>233.108</v>
      </c>
      <c r="F219" s="3">
        <v>188.392</v>
      </c>
      <c r="G219" s="15">
        <v>2.407</v>
      </c>
      <c r="H219" s="15">
        <v>2.5259999999999998</v>
      </c>
      <c r="I219" s="15">
        <v>2.6480000000000001</v>
      </c>
      <c r="J219" s="39">
        <v>0</v>
      </c>
      <c r="K219" s="39">
        <v>397</v>
      </c>
      <c r="O219" s="2">
        <v>4807</v>
      </c>
      <c r="P219" s="39">
        <f t="shared" si="6"/>
        <v>397</v>
      </c>
      <c r="Q219" s="18">
        <f t="shared" si="7"/>
        <v>573.67985999999996</v>
      </c>
    </row>
    <row r="220" spans="1:17" x14ac:dyDescent="0.25">
      <c r="A220" s="2" t="s">
        <v>64</v>
      </c>
      <c r="B220" s="3">
        <v>221.815</v>
      </c>
      <c r="C220" s="3">
        <v>270</v>
      </c>
      <c r="D220" s="3">
        <v>360.74599999999998</v>
      </c>
      <c r="E220" s="3">
        <v>297.69200000000001</v>
      </c>
      <c r="F220" s="3">
        <v>231.375</v>
      </c>
      <c r="G220" s="15">
        <v>2.4060000000000001</v>
      </c>
      <c r="H220" s="15">
        <v>2.5249999999999999</v>
      </c>
      <c r="I220" s="15">
        <v>2.6469999999999998</v>
      </c>
      <c r="J220" s="39">
        <v>0</v>
      </c>
      <c r="K220" s="39">
        <v>435</v>
      </c>
      <c r="O220" s="2">
        <v>4808</v>
      </c>
      <c r="P220" s="39">
        <f t="shared" si="6"/>
        <v>435</v>
      </c>
      <c r="Q220" s="18">
        <f t="shared" si="7"/>
        <v>681.75</v>
      </c>
    </row>
    <row r="221" spans="1:17" x14ac:dyDescent="0.25">
      <c r="A221" s="2" t="s">
        <v>63</v>
      </c>
      <c r="B221" s="3">
        <v>451.28800000000001</v>
      </c>
      <c r="C221" s="3">
        <v>522.38400000000001</v>
      </c>
      <c r="D221" s="3">
        <v>650.82899999999995</v>
      </c>
      <c r="E221" s="3">
        <v>539.65899999999999</v>
      </c>
      <c r="F221" s="3">
        <v>552.55499999999995</v>
      </c>
      <c r="G221" s="15">
        <v>2.4049999999999998</v>
      </c>
      <c r="H221" s="15">
        <v>2.5249999999999999</v>
      </c>
      <c r="I221" s="15">
        <v>2.6469999999999998</v>
      </c>
      <c r="J221" s="39">
        <v>0</v>
      </c>
      <c r="K221" s="39">
        <v>984</v>
      </c>
      <c r="O221" s="2">
        <v>4809</v>
      </c>
      <c r="P221" s="39">
        <f t="shared" si="6"/>
        <v>984</v>
      </c>
      <c r="Q221" s="18">
        <f t="shared" si="7"/>
        <v>1319.0196000000001</v>
      </c>
    </row>
    <row r="222" spans="1:17" x14ac:dyDescent="0.25">
      <c r="A222" s="2" t="s">
        <v>78</v>
      </c>
      <c r="B222" s="3">
        <v>163.26400000000001</v>
      </c>
      <c r="C222" s="3">
        <v>228.971</v>
      </c>
      <c r="D222" s="3">
        <v>363.49599999999998</v>
      </c>
      <c r="E222" s="3">
        <v>222.10900000000001</v>
      </c>
      <c r="F222" s="3">
        <v>149.399</v>
      </c>
      <c r="G222" s="15">
        <v>2.5609999999999999</v>
      </c>
      <c r="H222" s="15">
        <v>2.6880000000000002</v>
      </c>
      <c r="I222" s="15">
        <v>2.8180000000000001</v>
      </c>
      <c r="J222" s="39">
        <v>0</v>
      </c>
      <c r="K222" s="39">
        <v>271</v>
      </c>
      <c r="O222" s="2">
        <v>4810</v>
      </c>
      <c r="P222" s="39">
        <f t="shared" si="6"/>
        <v>271</v>
      </c>
      <c r="Q222" s="18">
        <f t="shared" si="7"/>
        <v>615.47404800000004</v>
      </c>
    </row>
    <row r="223" spans="1:17" x14ac:dyDescent="0.25">
      <c r="A223" s="2" t="s">
        <v>310</v>
      </c>
      <c r="B223" s="3">
        <v>193.173</v>
      </c>
      <c r="C223" s="3">
        <v>254.79</v>
      </c>
      <c r="D223" s="3">
        <v>370.74099999999999</v>
      </c>
      <c r="E223" s="3">
        <v>272.34800000000001</v>
      </c>
      <c r="F223" s="3">
        <v>230.90700000000001</v>
      </c>
      <c r="G223" s="15">
        <v>2.5609999999999999</v>
      </c>
      <c r="H223" s="15">
        <v>2.6880000000000002</v>
      </c>
      <c r="I223" s="15">
        <v>2.8180000000000001</v>
      </c>
      <c r="J223" s="39">
        <v>0</v>
      </c>
      <c r="K223" s="39">
        <v>337</v>
      </c>
      <c r="O223" s="2">
        <v>4811</v>
      </c>
      <c r="P223" s="39">
        <f t="shared" si="6"/>
        <v>337</v>
      </c>
      <c r="Q223" s="18">
        <f t="shared" si="7"/>
        <v>684.87552000000005</v>
      </c>
    </row>
    <row r="224" spans="1:17" x14ac:dyDescent="0.25">
      <c r="A224" s="2" t="s">
        <v>298</v>
      </c>
      <c r="B224" s="3">
        <v>55.051000000000002</v>
      </c>
      <c r="C224" s="3">
        <v>65.239999999999995</v>
      </c>
      <c r="D224" s="3">
        <v>83.421999999999997</v>
      </c>
      <c r="E224" s="3">
        <v>74.789000000000001</v>
      </c>
      <c r="F224" s="3">
        <v>60.219000000000001</v>
      </c>
      <c r="G224" s="15">
        <v>2.5609999999999999</v>
      </c>
      <c r="H224" s="15">
        <v>2.6880000000000002</v>
      </c>
      <c r="I224" s="15">
        <v>2.8180000000000001</v>
      </c>
      <c r="J224" s="39">
        <v>0</v>
      </c>
      <c r="K224" s="39">
        <v>108</v>
      </c>
      <c r="O224" s="2">
        <v>4812</v>
      </c>
      <c r="P224" s="39">
        <f t="shared" si="6"/>
        <v>108</v>
      </c>
      <c r="Q224" s="18">
        <f t="shared" si="7"/>
        <v>175.36511999999999</v>
      </c>
    </row>
    <row r="225" spans="1:17" x14ac:dyDescent="0.25">
      <c r="A225" s="2" t="s">
        <v>75</v>
      </c>
      <c r="B225" s="3">
        <v>606.423</v>
      </c>
      <c r="C225" s="3">
        <v>690.97400000000005</v>
      </c>
      <c r="D225" s="3">
        <v>811.29700000000003</v>
      </c>
      <c r="E225" s="3">
        <v>681.47299999999996</v>
      </c>
      <c r="F225" s="3">
        <v>690.404</v>
      </c>
      <c r="G225" s="15">
        <v>2.5609999999999999</v>
      </c>
      <c r="H225" s="15">
        <v>2.6880000000000002</v>
      </c>
      <c r="I225" s="15">
        <v>2.8180000000000001</v>
      </c>
      <c r="J225" s="39">
        <v>0</v>
      </c>
      <c r="K225" s="39">
        <v>1214</v>
      </c>
      <c r="O225" s="2">
        <v>4813</v>
      </c>
      <c r="P225" s="39">
        <f t="shared" si="6"/>
        <v>1214</v>
      </c>
      <c r="Q225" s="18">
        <f t="shared" si="7"/>
        <v>1857.3381120000001</v>
      </c>
    </row>
    <row r="226" spans="1:17" x14ac:dyDescent="0.25">
      <c r="A226" s="2" t="s">
        <v>74</v>
      </c>
      <c r="B226" s="3">
        <v>576.73800000000006</v>
      </c>
      <c r="C226" s="3">
        <v>673.41300000000001</v>
      </c>
      <c r="D226" s="3">
        <v>773.97400000000005</v>
      </c>
      <c r="E226" s="3">
        <v>664.10799999999995</v>
      </c>
      <c r="F226" s="3">
        <v>664.78099999999995</v>
      </c>
      <c r="G226" s="15">
        <v>2.5430000000000001</v>
      </c>
      <c r="H226" s="15">
        <v>2.669</v>
      </c>
      <c r="I226" s="15">
        <v>2.7970000000000002</v>
      </c>
      <c r="J226" s="39">
        <v>0</v>
      </c>
      <c r="K226" s="39">
        <v>1136</v>
      </c>
      <c r="O226" s="2">
        <v>4814</v>
      </c>
      <c r="P226" s="39">
        <f t="shared" si="6"/>
        <v>1136</v>
      </c>
      <c r="Q226" s="18">
        <f t="shared" si="7"/>
        <v>1797.339297</v>
      </c>
    </row>
    <row r="227" spans="1:17" x14ac:dyDescent="0.25">
      <c r="A227" s="2" t="s">
        <v>77</v>
      </c>
      <c r="B227" s="3">
        <v>337.09699999999998</v>
      </c>
      <c r="C227" s="3">
        <v>420.41500000000002</v>
      </c>
      <c r="D227" s="3">
        <v>566.53800000000001</v>
      </c>
      <c r="E227" s="3">
        <v>444.46499999999997</v>
      </c>
      <c r="F227" s="3">
        <v>429.24</v>
      </c>
      <c r="G227" s="15">
        <v>2.5609999999999999</v>
      </c>
      <c r="H227" s="15">
        <v>2.6880000000000002</v>
      </c>
      <c r="I227" s="15">
        <v>2.8180000000000001</v>
      </c>
      <c r="J227" s="39">
        <v>0</v>
      </c>
      <c r="K227" s="39">
        <v>672</v>
      </c>
      <c r="O227" s="2">
        <v>4815</v>
      </c>
      <c r="P227" s="39">
        <f t="shared" si="6"/>
        <v>672</v>
      </c>
      <c r="Q227" s="18">
        <f t="shared" si="7"/>
        <v>1130.0755200000001</v>
      </c>
    </row>
    <row r="228" spans="1:17" x14ac:dyDescent="0.25">
      <c r="A228" s="2" t="s">
        <v>299</v>
      </c>
      <c r="B228" s="3">
        <v>420.29199999999997</v>
      </c>
      <c r="C228" s="3">
        <v>485.79899999999998</v>
      </c>
      <c r="D228" s="3">
        <v>598.21500000000003</v>
      </c>
      <c r="E228" s="3">
        <v>493.26799999999997</v>
      </c>
      <c r="F228" s="3">
        <v>508.78800000000001</v>
      </c>
      <c r="G228" s="15">
        <v>2.5609999999999999</v>
      </c>
      <c r="H228" s="15">
        <v>2.6880000000000002</v>
      </c>
      <c r="I228" s="15">
        <v>2.8180000000000001</v>
      </c>
      <c r="J228" s="39">
        <v>0</v>
      </c>
      <c r="K228" s="39">
        <v>888</v>
      </c>
      <c r="O228" s="2">
        <v>4816</v>
      </c>
      <c r="P228" s="39">
        <f t="shared" si="6"/>
        <v>888</v>
      </c>
      <c r="Q228" s="18">
        <f t="shared" si="7"/>
        <v>1305.827712</v>
      </c>
    </row>
    <row r="229" spans="1:17" x14ac:dyDescent="0.25">
      <c r="A229" s="2" t="s">
        <v>314</v>
      </c>
      <c r="B229" s="3">
        <v>252.726</v>
      </c>
      <c r="C229" s="3">
        <v>307.45999999999998</v>
      </c>
      <c r="D229" s="3">
        <v>382.42</v>
      </c>
      <c r="E229" s="3">
        <v>307.33600000000001</v>
      </c>
      <c r="F229" s="3">
        <v>259.505</v>
      </c>
      <c r="G229" s="15">
        <v>2.5430000000000001</v>
      </c>
      <c r="H229" s="15">
        <v>2.669</v>
      </c>
      <c r="I229" s="15">
        <v>2.798</v>
      </c>
      <c r="J229" s="39">
        <v>17</v>
      </c>
      <c r="K229" s="39">
        <v>401</v>
      </c>
      <c r="O229" s="2">
        <v>4817</v>
      </c>
      <c r="P229" s="39">
        <f t="shared" si="6"/>
        <v>401</v>
      </c>
      <c r="Q229" s="18">
        <f t="shared" si="7"/>
        <v>837.61073999999996</v>
      </c>
    </row>
    <row r="230" spans="1:17" x14ac:dyDescent="0.25">
      <c r="A230" s="2" t="s">
        <v>303</v>
      </c>
      <c r="B230" s="3">
        <v>302.36599999999999</v>
      </c>
      <c r="C230" s="3">
        <v>360.48899999999998</v>
      </c>
      <c r="D230" s="3">
        <v>474.36500000000001</v>
      </c>
      <c r="E230" s="3">
        <v>375.70699999999999</v>
      </c>
      <c r="F230" s="3">
        <v>386.584</v>
      </c>
      <c r="G230" s="15">
        <v>2.5609999999999999</v>
      </c>
      <c r="H230" s="15">
        <v>2.6880000000000002</v>
      </c>
      <c r="I230" s="15">
        <v>2.8180000000000001</v>
      </c>
      <c r="J230" s="39">
        <v>0</v>
      </c>
      <c r="K230" s="39">
        <v>725</v>
      </c>
      <c r="O230" s="2">
        <v>4818</v>
      </c>
      <c r="P230" s="39">
        <f t="shared" si="6"/>
        <v>725</v>
      </c>
      <c r="Q230" s="18">
        <f t="shared" si="7"/>
        <v>968.99443199999996</v>
      </c>
    </row>
    <row r="231" spans="1:17" x14ac:dyDescent="0.25">
      <c r="A231" s="2" t="s">
        <v>317</v>
      </c>
      <c r="B231" s="3">
        <v>173.10400000000001</v>
      </c>
      <c r="C231" s="3">
        <v>192.62799999999999</v>
      </c>
      <c r="D231" s="3">
        <v>206.423</v>
      </c>
      <c r="E231" s="3">
        <v>191.40600000000001</v>
      </c>
      <c r="F231" s="3">
        <v>189.06800000000001</v>
      </c>
      <c r="G231" s="15">
        <v>2.5609999999999999</v>
      </c>
      <c r="H231" s="15">
        <v>2.6880000000000002</v>
      </c>
      <c r="I231" s="15">
        <v>2.8180000000000001</v>
      </c>
      <c r="J231" s="39">
        <v>0</v>
      </c>
      <c r="K231" s="39">
        <v>291</v>
      </c>
      <c r="O231" s="2">
        <v>4819</v>
      </c>
      <c r="P231" s="39">
        <f t="shared" si="6"/>
        <v>291</v>
      </c>
      <c r="Q231" s="18">
        <f t="shared" si="7"/>
        <v>517.78406399999994</v>
      </c>
    </row>
    <row r="232" spans="1:17" x14ac:dyDescent="0.25">
      <c r="A232" s="2" t="s">
        <v>315</v>
      </c>
      <c r="B232" s="3">
        <v>173.358</v>
      </c>
      <c r="C232" s="3">
        <v>190.48400000000001</v>
      </c>
      <c r="D232" s="3">
        <v>203.36799999999999</v>
      </c>
      <c r="E232" s="3">
        <v>185.46899999999999</v>
      </c>
      <c r="F232" s="3">
        <v>197.41800000000001</v>
      </c>
      <c r="G232" s="15">
        <v>2.5430000000000001</v>
      </c>
      <c r="H232" s="15">
        <v>2.669</v>
      </c>
      <c r="I232" s="15">
        <v>2.798</v>
      </c>
      <c r="J232" s="39">
        <v>0</v>
      </c>
      <c r="K232" s="39">
        <v>79</v>
      </c>
      <c r="O232" s="2">
        <v>4820</v>
      </c>
      <c r="P232" s="39">
        <f t="shared" si="6"/>
        <v>79</v>
      </c>
      <c r="Q232" s="18">
        <f t="shared" si="7"/>
        <v>508.40179600000005</v>
      </c>
    </row>
    <row r="233" spans="1:17" x14ac:dyDescent="0.25">
      <c r="A233" s="2" t="s">
        <v>316</v>
      </c>
      <c r="B233" s="3">
        <v>17.670000000000002</v>
      </c>
      <c r="C233" s="3">
        <v>25.78</v>
      </c>
      <c r="D233" s="3">
        <v>41.764000000000003</v>
      </c>
      <c r="E233" s="3">
        <v>31.9</v>
      </c>
      <c r="F233" s="3">
        <v>20.058</v>
      </c>
      <c r="G233" s="15">
        <v>2.5430000000000001</v>
      </c>
      <c r="H233" s="15">
        <v>2.669</v>
      </c>
      <c r="I233" s="15">
        <v>2.798</v>
      </c>
      <c r="J233" s="39">
        <v>0</v>
      </c>
      <c r="K233" s="39">
        <v>21</v>
      </c>
      <c r="O233" s="2">
        <v>4821</v>
      </c>
      <c r="P233" s="39">
        <f t="shared" si="6"/>
        <v>21</v>
      </c>
      <c r="Q233" s="18">
        <f t="shared" si="7"/>
        <v>68.806820000000002</v>
      </c>
    </row>
    <row r="234" spans="1:17" x14ac:dyDescent="0.25">
      <c r="A234" s="2" t="s">
        <v>313</v>
      </c>
      <c r="B234" s="3">
        <v>1016.01</v>
      </c>
      <c r="C234" s="3">
        <v>1135.4480000000001</v>
      </c>
      <c r="D234" s="3">
        <v>1269.6489999999999</v>
      </c>
      <c r="E234" s="3">
        <v>1140.931</v>
      </c>
      <c r="F234" s="3">
        <v>1136.2919999999999</v>
      </c>
      <c r="G234" s="15">
        <v>2.5430000000000001</v>
      </c>
      <c r="H234" s="15">
        <v>2.669</v>
      </c>
      <c r="I234" s="15">
        <v>2.798</v>
      </c>
      <c r="J234" s="39">
        <v>74</v>
      </c>
      <c r="K234" s="39">
        <v>2392</v>
      </c>
      <c r="O234" s="2">
        <v>4822</v>
      </c>
      <c r="P234" s="39">
        <f t="shared" si="6"/>
        <v>2392</v>
      </c>
      <c r="Q234" s="18">
        <f t="shared" si="7"/>
        <v>3104.5107120000002</v>
      </c>
    </row>
    <row r="235" spans="1:17" x14ac:dyDescent="0.25">
      <c r="A235" s="2" t="s">
        <v>308</v>
      </c>
      <c r="B235" s="3">
        <v>522.01099999999997</v>
      </c>
      <c r="C235" s="3">
        <v>580.82399999999996</v>
      </c>
      <c r="D235" s="3">
        <v>652.048</v>
      </c>
      <c r="E235" s="3">
        <v>581.88800000000003</v>
      </c>
      <c r="F235" s="3">
        <v>603.56200000000001</v>
      </c>
      <c r="G235" s="15">
        <v>2.79</v>
      </c>
      <c r="H235" s="15">
        <v>2.9279999999999999</v>
      </c>
      <c r="I235" s="15">
        <v>3.069</v>
      </c>
      <c r="J235" s="39">
        <v>0</v>
      </c>
      <c r="K235" s="39">
        <v>950</v>
      </c>
      <c r="O235" s="2">
        <v>4823</v>
      </c>
      <c r="P235" s="39">
        <f t="shared" si="6"/>
        <v>950</v>
      </c>
      <c r="Q235" s="18">
        <f t="shared" si="7"/>
        <v>1700.6526719999999</v>
      </c>
    </row>
    <row r="236" spans="1:17" x14ac:dyDescent="0.25">
      <c r="A236" s="2" t="s">
        <v>309</v>
      </c>
      <c r="B236" s="3">
        <v>331.423</v>
      </c>
      <c r="C236" s="3">
        <v>386.35599999999999</v>
      </c>
      <c r="D236" s="3">
        <v>458.37400000000002</v>
      </c>
      <c r="E236" s="3">
        <v>386.37799999999999</v>
      </c>
      <c r="F236" s="3">
        <v>412.04899999999998</v>
      </c>
      <c r="G236" s="15">
        <v>2.5430000000000001</v>
      </c>
      <c r="H236" s="15">
        <v>2.669</v>
      </c>
      <c r="I236" s="15">
        <v>2.798</v>
      </c>
      <c r="J236" s="39">
        <v>0</v>
      </c>
      <c r="K236" s="39">
        <v>635</v>
      </c>
      <c r="O236" s="2">
        <v>4824</v>
      </c>
      <c r="P236" s="39">
        <f t="shared" si="6"/>
        <v>635</v>
      </c>
      <c r="Q236" s="18">
        <f t="shared" si="7"/>
        <v>1031.184164</v>
      </c>
    </row>
    <row r="237" spans="1:17" x14ac:dyDescent="0.25">
      <c r="A237" s="2" t="s">
        <v>304</v>
      </c>
      <c r="B237" s="3">
        <v>219.47499999999999</v>
      </c>
      <c r="C237" s="3">
        <v>239.36500000000001</v>
      </c>
      <c r="D237" s="3">
        <v>273.76900000000001</v>
      </c>
      <c r="E237" s="3">
        <v>240.488</v>
      </c>
      <c r="F237" s="3">
        <v>241.119</v>
      </c>
      <c r="G237" s="15">
        <v>2.79</v>
      </c>
      <c r="H237" s="15">
        <v>2.9279999999999999</v>
      </c>
      <c r="I237" s="15">
        <v>3.069</v>
      </c>
      <c r="J237" s="39">
        <v>0</v>
      </c>
      <c r="K237" s="39">
        <v>671</v>
      </c>
      <c r="O237" s="2">
        <v>4825</v>
      </c>
      <c r="P237" s="39">
        <f t="shared" si="6"/>
        <v>671</v>
      </c>
      <c r="Q237" s="18">
        <f t="shared" si="7"/>
        <v>700.86072000000001</v>
      </c>
    </row>
    <row r="238" spans="1:17" x14ac:dyDescent="0.25">
      <c r="A238" s="2" t="s">
        <v>300</v>
      </c>
      <c r="B238" s="3">
        <v>66.058999999999997</v>
      </c>
      <c r="C238" s="3">
        <v>80.010999999999996</v>
      </c>
      <c r="D238" s="3">
        <v>104.31699999999999</v>
      </c>
      <c r="E238" s="3">
        <v>83.575999999999993</v>
      </c>
      <c r="F238" s="3">
        <v>64.697999999999993</v>
      </c>
      <c r="G238" s="15">
        <v>2.79</v>
      </c>
      <c r="H238" s="15">
        <v>2.9279999999999999</v>
      </c>
      <c r="I238" s="15">
        <v>3.069</v>
      </c>
      <c r="J238" s="39">
        <v>0</v>
      </c>
      <c r="K238" s="39">
        <v>108</v>
      </c>
      <c r="O238" s="2">
        <v>4826</v>
      </c>
      <c r="P238" s="39">
        <f t="shared" si="6"/>
        <v>108</v>
      </c>
      <c r="Q238" s="18">
        <f t="shared" si="7"/>
        <v>234.27220799999998</v>
      </c>
    </row>
    <row r="239" spans="1:17" x14ac:dyDescent="0.25">
      <c r="A239" s="2" t="s">
        <v>311</v>
      </c>
      <c r="B239" s="3">
        <v>114.83799999999999</v>
      </c>
      <c r="C239" s="3">
        <v>126.27200000000001</v>
      </c>
      <c r="D239" s="3">
        <v>144.59200000000001</v>
      </c>
      <c r="E239" s="3">
        <v>133.214</v>
      </c>
      <c r="F239" s="3">
        <v>114.349</v>
      </c>
      <c r="G239" s="15">
        <v>2.5430000000000001</v>
      </c>
      <c r="H239" s="15">
        <v>2.669</v>
      </c>
      <c r="I239" s="15">
        <v>2.798</v>
      </c>
      <c r="J239" s="39">
        <v>0</v>
      </c>
      <c r="K239" s="39">
        <v>269</v>
      </c>
      <c r="O239" s="2">
        <v>4827</v>
      </c>
      <c r="P239" s="39">
        <f t="shared" si="6"/>
        <v>269</v>
      </c>
      <c r="Q239" s="18">
        <f t="shared" si="7"/>
        <v>337.01996800000001</v>
      </c>
    </row>
    <row r="240" spans="1:17" x14ac:dyDescent="0.25">
      <c r="A240" s="2" t="s">
        <v>312</v>
      </c>
      <c r="B240" s="3">
        <v>166.66300000000001</v>
      </c>
      <c r="C240" s="3">
        <v>186.75</v>
      </c>
      <c r="D240" s="3">
        <v>221.809</v>
      </c>
      <c r="E240" s="3">
        <v>194.536</v>
      </c>
      <c r="F240" s="3">
        <v>189.62100000000001</v>
      </c>
      <c r="G240" s="15">
        <v>2.5430000000000001</v>
      </c>
      <c r="H240" s="15">
        <v>2.669</v>
      </c>
      <c r="I240" s="15">
        <v>2.798</v>
      </c>
      <c r="J240" s="39">
        <v>0</v>
      </c>
      <c r="K240" s="39">
        <v>363</v>
      </c>
      <c r="O240" s="2">
        <v>4828</v>
      </c>
      <c r="P240" s="39">
        <f t="shared" si="6"/>
        <v>363</v>
      </c>
      <c r="Q240" s="18">
        <f t="shared" si="7"/>
        <v>498.43574999999998</v>
      </c>
    </row>
    <row r="241" spans="1:17" x14ac:dyDescent="0.25">
      <c r="A241" s="2" t="s">
        <v>115</v>
      </c>
      <c r="B241" s="3">
        <v>338.57900000000001</v>
      </c>
      <c r="C241" s="3">
        <v>371.59500000000003</v>
      </c>
      <c r="D241" s="3">
        <v>426.858</v>
      </c>
      <c r="E241" s="3">
        <v>380.24400000000003</v>
      </c>
      <c r="F241" s="3">
        <v>350.459</v>
      </c>
      <c r="G241" s="15">
        <v>2.79</v>
      </c>
      <c r="H241" s="15">
        <v>2.9279999999999999</v>
      </c>
      <c r="I241" s="15">
        <v>3.069</v>
      </c>
      <c r="J241" s="39">
        <v>0</v>
      </c>
      <c r="K241" s="39">
        <v>899</v>
      </c>
      <c r="O241" s="2">
        <v>4829</v>
      </c>
      <c r="P241" s="39">
        <f t="shared" si="6"/>
        <v>899</v>
      </c>
      <c r="Q241" s="18">
        <f t="shared" si="7"/>
        <v>1088.03016</v>
      </c>
    </row>
    <row r="242" spans="1:17" x14ac:dyDescent="0.25">
      <c r="A242" s="2" t="s">
        <v>302</v>
      </c>
      <c r="B242" s="3">
        <v>214.297</v>
      </c>
      <c r="C242" s="3">
        <v>270.20999999999998</v>
      </c>
      <c r="D242" s="3">
        <v>372.44499999999999</v>
      </c>
      <c r="E242" s="3">
        <v>274.49200000000002</v>
      </c>
      <c r="F242" s="3">
        <v>233.46600000000001</v>
      </c>
      <c r="G242" s="15">
        <v>2.79</v>
      </c>
      <c r="H242" s="15">
        <v>2.9279999999999999</v>
      </c>
      <c r="I242" s="15">
        <v>3.069</v>
      </c>
      <c r="J242" s="39">
        <v>0</v>
      </c>
      <c r="K242" s="39">
        <v>417</v>
      </c>
      <c r="O242" s="2">
        <v>4830</v>
      </c>
      <c r="P242" s="39">
        <f t="shared" si="6"/>
        <v>417</v>
      </c>
      <c r="Q242" s="18">
        <f t="shared" si="7"/>
        <v>791.17487999999992</v>
      </c>
    </row>
    <row r="243" spans="1:17" x14ac:dyDescent="0.25">
      <c r="A243" s="2" t="s">
        <v>307</v>
      </c>
      <c r="B243" s="3">
        <v>68.346999999999994</v>
      </c>
      <c r="C243" s="3">
        <v>101.75</v>
      </c>
      <c r="D243" s="3">
        <v>167.202</v>
      </c>
      <c r="E243" s="3">
        <v>116.39700000000001</v>
      </c>
      <c r="F243" s="3">
        <v>111.571</v>
      </c>
      <c r="G243" s="15">
        <v>2.5430000000000001</v>
      </c>
      <c r="H243" s="15">
        <v>2.669</v>
      </c>
      <c r="I243" s="15">
        <v>2.798</v>
      </c>
      <c r="J243" s="39">
        <v>0</v>
      </c>
      <c r="K243" s="39">
        <v>87</v>
      </c>
      <c r="O243" s="2">
        <v>4831</v>
      </c>
      <c r="P243" s="39">
        <f t="shared" si="6"/>
        <v>87</v>
      </c>
      <c r="Q243" s="18">
        <f t="shared" si="7"/>
        <v>271.57075000000003</v>
      </c>
    </row>
    <row r="244" spans="1:17" x14ac:dyDescent="0.25">
      <c r="A244" s="2" t="s">
        <v>306</v>
      </c>
      <c r="B244" s="3">
        <v>150.499</v>
      </c>
      <c r="C244" s="3">
        <v>185.72499999999999</v>
      </c>
      <c r="D244" s="3">
        <v>252.964</v>
      </c>
      <c r="E244" s="3">
        <v>183</v>
      </c>
      <c r="F244" s="3">
        <v>211.74700000000001</v>
      </c>
      <c r="G244" s="15">
        <v>2.79</v>
      </c>
      <c r="H244" s="15">
        <v>2.9279999999999999</v>
      </c>
      <c r="I244" s="15">
        <v>3.069</v>
      </c>
      <c r="J244" s="39">
        <v>0</v>
      </c>
      <c r="K244" s="39">
        <v>291</v>
      </c>
      <c r="O244" s="2">
        <v>4832</v>
      </c>
      <c r="P244" s="39">
        <f t="shared" si="6"/>
        <v>291</v>
      </c>
      <c r="Q244" s="18">
        <f t="shared" si="7"/>
        <v>543.80279999999993</v>
      </c>
    </row>
    <row r="245" spans="1:17" x14ac:dyDescent="0.25">
      <c r="A245" s="2" t="s">
        <v>113</v>
      </c>
      <c r="B245" s="3">
        <v>296.34899999999999</v>
      </c>
      <c r="C245" s="3">
        <v>342.45600000000002</v>
      </c>
      <c r="D245" s="3">
        <v>427.81400000000002</v>
      </c>
      <c r="E245" s="3">
        <v>369.44</v>
      </c>
      <c r="F245" s="3">
        <v>324.726</v>
      </c>
      <c r="G245" s="15">
        <v>2.5430000000000001</v>
      </c>
      <c r="H245" s="15">
        <v>2.67</v>
      </c>
      <c r="I245" s="15">
        <v>2.798</v>
      </c>
      <c r="J245" s="39">
        <v>0</v>
      </c>
      <c r="K245" s="39">
        <v>607</v>
      </c>
      <c r="O245" s="2">
        <v>4833</v>
      </c>
      <c r="P245" s="39">
        <f t="shared" si="6"/>
        <v>607</v>
      </c>
      <c r="Q245" s="18">
        <f t="shared" si="7"/>
        <v>914.35752000000002</v>
      </c>
    </row>
    <row r="246" spans="1:17" x14ac:dyDescent="0.25">
      <c r="A246" s="2" t="s">
        <v>114</v>
      </c>
      <c r="B246" s="3">
        <v>183.41900000000001</v>
      </c>
      <c r="C246" s="3">
        <v>226.357</v>
      </c>
      <c r="D246" s="3">
        <v>307.28100000000001</v>
      </c>
      <c r="E246" s="3">
        <v>240.239</v>
      </c>
      <c r="F246" s="3">
        <v>237.374</v>
      </c>
      <c r="G246" s="15">
        <v>2.79</v>
      </c>
      <c r="H246" s="15">
        <v>2.9279999999999999</v>
      </c>
      <c r="I246" s="15">
        <v>3.069</v>
      </c>
      <c r="J246" s="39">
        <v>0</v>
      </c>
      <c r="K246" s="39">
        <v>405</v>
      </c>
      <c r="O246" s="2">
        <v>4834</v>
      </c>
      <c r="P246" s="39">
        <f t="shared" si="6"/>
        <v>405</v>
      </c>
      <c r="Q246" s="18">
        <f t="shared" si="7"/>
        <v>662.77329599999996</v>
      </c>
    </row>
    <row r="247" spans="1:17" x14ac:dyDescent="0.25">
      <c r="A247" s="2" t="s">
        <v>76</v>
      </c>
      <c r="B247" s="3">
        <v>460.45400000000001</v>
      </c>
      <c r="C247" s="3">
        <v>503.05200000000002</v>
      </c>
      <c r="D247" s="3">
        <v>550.48299999999995</v>
      </c>
      <c r="E247" s="3">
        <v>500.91899999999998</v>
      </c>
      <c r="F247" s="3">
        <v>493.46199999999999</v>
      </c>
      <c r="G247" s="15">
        <v>2.5609999999999999</v>
      </c>
      <c r="H247" s="15">
        <v>2.6880000000000002</v>
      </c>
      <c r="I247" s="15">
        <v>2.8180000000000001</v>
      </c>
      <c r="J247" s="39">
        <v>0</v>
      </c>
      <c r="K247" s="39">
        <v>1070</v>
      </c>
      <c r="O247" s="2">
        <v>4835</v>
      </c>
      <c r="P247" s="39">
        <f t="shared" si="6"/>
        <v>1070</v>
      </c>
      <c r="Q247" s="18">
        <f t="shared" si="7"/>
        <v>1352.2037760000001</v>
      </c>
    </row>
    <row r="248" spans="1:17" x14ac:dyDescent="0.25">
      <c r="A248" s="2" t="s">
        <v>57</v>
      </c>
      <c r="B248" s="3">
        <v>227.59800000000001</v>
      </c>
      <c r="C248" s="3">
        <v>253.47800000000001</v>
      </c>
      <c r="D248" s="3">
        <v>298.262</v>
      </c>
      <c r="E248" s="3">
        <v>263.017</v>
      </c>
      <c r="F248" s="3">
        <v>229.94399999999999</v>
      </c>
      <c r="G248" s="15">
        <v>2.3420000000000001</v>
      </c>
      <c r="H248" s="15">
        <v>2.4580000000000002</v>
      </c>
      <c r="I248" s="15">
        <v>2.577</v>
      </c>
      <c r="J248" s="39">
        <v>0</v>
      </c>
      <c r="K248" s="39">
        <v>444</v>
      </c>
      <c r="O248" s="2">
        <v>4901</v>
      </c>
      <c r="P248" s="39">
        <f t="shared" si="6"/>
        <v>444</v>
      </c>
      <c r="Q248" s="18">
        <f t="shared" si="7"/>
        <v>623.04892400000006</v>
      </c>
    </row>
    <row r="249" spans="1:17" x14ac:dyDescent="0.25">
      <c r="A249" s="2" t="s">
        <v>62</v>
      </c>
      <c r="B249" s="3">
        <v>199.71899999999999</v>
      </c>
      <c r="C249" s="3">
        <v>231.61</v>
      </c>
      <c r="D249" s="3">
        <v>286.48500000000001</v>
      </c>
      <c r="E249" s="3">
        <v>263.25599999999997</v>
      </c>
      <c r="F249" s="3">
        <v>174.672</v>
      </c>
      <c r="G249" s="15">
        <v>2.1059999999999999</v>
      </c>
      <c r="H249" s="15">
        <v>2.2109999999999999</v>
      </c>
      <c r="I249" s="15">
        <v>2.3180000000000001</v>
      </c>
      <c r="J249" s="39">
        <v>0</v>
      </c>
      <c r="K249" s="39">
        <v>367</v>
      </c>
      <c r="O249" s="2">
        <v>4903</v>
      </c>
      <c r="P249" s="39">
        <f t="shared" si="6"/>
        <v>367</v>
      </c>
      <c r="Q249" s="18">
        <f t="shared" si="7"/>
        <v>512.08970999999997</v>
      </c>
    </row>
    <row r="250" spans="1:17" x14ac:dyDescent="0.25">
      <c r="A250" s="2" t="s">
        <v>61</v>
      </c>
      <c r="B250" s="3">
        <v>178.834</v>
      </c>
      <c r="C250" s="3">
        <v>203.02</v>
      </c>
      <c r="D250" s="3">
        <v>245.09800000000001</v>
      </c>
      <c r="E250" s="3">
        <v>208.42099999999999</v>
      </c>
      <c r="F250" s="3">
        <v>173.81899999999999</v>
      </c>
      <c r="G250" s="15">
        <v>2.3410000000000002</v>
      </c>
      <c r="H250" s="15">
        <v>2.4580000000000002</v>
      </c>
      <c r="I250" s="15">
        <v>2.5760000000000001</v>
      </c>
      <c r="J250" s="39">
        <v>0</v>
      </c>
      <c r="K250" s="39">
        <v>384</v>
      </c>
      <c r="O250" s="2">
        <v>4905</v>
      </c>
      <c r="P250" s="39">
        <f t="shared" si="6"/>
        <v>384</v>
      </c>
      <c r="Q250" s="18">
        <f t="shared" si="7"/>
        <v>499.02316000000008</v>
      </c>
    </row>
    <row r="251" spans="1:17" x14ac:dyDescent="0.25">
      <c r="A251" s="2" t="s">
        <v>68</v>
      </c>
      <c r="B251" s="3">
        <v>105.482</v>
      </c>
      <c r="C251" s="3">
        <v>125.917</v>
      </c>
      <c r="D251" s="3">
        <v>161.38800000000001</v>
      </c>
      <c r="E251" s="3">
        <v>147.97999999999999</v>
      </c>
      <c r="F251" s="3">
        <v>93.186999999999998</v>
      </c>
      <c r="G251" s="15">
        <v>2.1040000000000001</v>
      </c>
      <c r="H251" s="15">
        <v>2.2080000000000002</v>
      </c>
      <c r="I251" s="15">
        <v>2.3149999999999999</v>
      </c>
      <c r="J251" s="39">
        <v>0</v>
      </c>
      <c r="K251" s="39">
        <v>233</v>
      </c>
      <c r="O251" s="2">
        <v>4907</v>
      </c>
      <c r="P251" s="39">
        <f t="shared" si="6"/>
        <v>233</v>
      </c>
      <c r="Q251" s="18">
        <f t="shared" si="7"/>
        <v>278.02473600000002</v>
      </c>
    </row>
    <row r="252" spans="1:17" x14ac:dyDescent="0.25">
      <c r="A252" s="2" t="s">
        <v>319</v>
      </c>
      <c r="B252" s="3">
        <v>137.88200000000001</v>
      </c>
      <c r="C252" s="3">
        <v>169.92</v>
      </c>
      <c r="D252" s="3">
        <v>230.28399999999999</v>
      </c>
      <c r="E252" s="3">
        <v>182.67400000000001</v>
      </c>
      <c r="F252" s="3">
        <v>117.15</v>
      </c>
      <c r="G252" s="15">
        <v>2.3420000000000001</v>
      </c>
      <c r="H252" s="15">
        <v>2.4590000000000001</v>
      </c>
      <c r="I252" s="15">
        <v>2.577</v>
      </c>
      <c r="J252" s="39">
        <v>0</v>
      </c>
      <c r="K252" s="39">
        <v>244</v>
      </c>
      <c r="O252" s="2">
        <v>4908</v>
      </c>
      <c r="P252" s="39">
        <f t="shared" si="6"/>
        <v>244</v>
      </c>
      <c r="Q252" s="18">
        <f t="shared" si="7"/>
        <v>417.83328</v>
      </c>
    </row>
    <row r="253" spans="1:17" x14ac:dyDescent="0.25">
      <c r="A253" s="2" t="s">
        <v>67</v>
      </c>
      <c r="B253" s="3">
        <v>81.56</v>
      </c>
      <c r="C253" s="3">
        <v>98.811000000000007</v>
      </c>
      <c r="D253" s="3">
        <v>129.72499999999999</v>
      </c>
      <c r="E253" s="3">
        <v>109.121</v>
      </c>
      <c r="F253" s="3">
        <v>97.155000000000001</v>
      </c>
      <c r="G253" s="15">
        <v>2.3410000000000002</v>
      </c>
      <c r="H253" s="15">
        <v>2.4580000000000002</v>
      </c>
      <c r="I253" s="15">
        <v>2.5760000000000001</v>
      </c>
      <c r="J253" s="39">
        <v>0</v>
      </c>
      <c r="K253" s="39">
        <v>179</v>
      </c>
      <c r="O253" s="2">
        <v>4910</v>
      </c>
      <c r="P253" s="39">
        <f t="shared" si="6"/>
        <v>179</v>
      </c>
      <c r="Q253" s="18">
        <f t="shared" si="7"/>
        <v>242.87743800000004</v>
      </c>
    </row>
    <row r="254" spans="1:17" x14ac:dyDescent="0.25">
      <c r="A254" s="2" t="s">
        <v>73</v>
      </c>
      <c r="B254" s="3">
        <v>152.30799999999999</v>
      </c>
      <c r="C254" s="3">
        <v>189.232</v>
      </c>
      <c r="D254" s="3">
        <v>257.52800000000002</v>
      </c>
      <c r="E254" s="3">
        <v>207.01900000000001</v>
      </c>
      <c r="F254" s="3">
        <v>198.173</v>
      </c>
      <c r="G254" s="15">
        <v>2.3410000000000002</v>
      </c>
      <c r="H254" s="15">
        <v>2.4580000000000002</v>
      </c>
      <c r="I254" s="15">
        <v>2.5760000000000001</v>
      </c>
      <c r="J254" s="39">
        <v>0</v>
      </c>
      <c r="K254" s="39">
        <v>272</v>
      </c>
      <c r="O254" s="2">
        <v>4913</v>
      </c>
      <c r="P254" s="39">
        <f t="shared" si="6"/>
        <v>272</v>
      </c>
      <c r="Q254" s="18">
        <f t="shared" si="7"/>
        <v>465.13225600000004</v>
      </c>
    </row>
    <row r="255" spans="1:17" x14ac:dyDescent="0.25">
      <c r="A255" s="2" t="s">
        <v>69</v>
      </c>
      <c r="B255" s="3">
        <v>192.32300000000001</v>
      </c>
      <c r="C255" s="3">
        <v>227.34700000000001</v>
      </c>
      <c r="D255" s="3">
        <v>289.733</v>
      </c>
      <c r="E255" s="3">
        <v>245.31299999999999</v>
      </c>
      <c r="F255" s="3">
        <v>228.85300000000001</v>
      </c>
      <c r="G255" s="15">
        <v>2.3410000000000002</v>
      </c>
      <c r="H255" s="15">
        <v>2.4580000000000002</v>
      </c>
      <c r="I255" s="15">
        <v>2.5760000000000001</v>
      </c>
      <c r="J255" s="39">
        <v>0</v>
      </c>
      <c r="K255" s="39">
        <v>359</v>
      </c>
      <c r="O255" s="2">
        <v>4914</v>
      </c>
      <c r="P255" s="39">
        <f t="shared" si="6"/>
        <v>359</v>
      </c>
      <c r="Q255" s="18">
        <f t="shared" si="7"/>
        <v>558.81892600000003</v>
      </c>
    </row>
    <row r="256" spans="1:17" x14ac:dyDescent="0.25">
      <c r="A256" s="2" t="s">
        <v>71</v>
      </c>
      <c r="B256" s="3">
        <v>108.92</v>
      </c>
      <c r="C256" s="3">
        <v>122.932</v>
      </c>
      <c r="D256" s="3">
        <v>146.66399999999999</v>
      </c>
      <c r="E256" s="3">
        <v>126.176</v>
      </c>
      <c r="F256" s="3">
        <v>107.872</v>
      </c>
      <c r="G256" s="15">
        <v>2.1040000000000001</v>
      </c>
      <c r="H256" s="15">
        <v>2.2080000000000002</v>
      </c>
      <c r="I256" s="15">
        <v>2.3149999999999999</v>
      </c>
      <c r="J256" s="39">
        <v>0</v>
      </c>
      <c r="K256" s="39">
        <v>242</v>
      </c>
      <c r="O256" s="2">
        <v>4915</v>
      </c>
      <c r="P256" s="39">
        <f t="shared" si="6"/>
        <v>242</v>
      </c>
      <c r="Q256" s="18">
        <f t="shared" si="7"/>
        <v>271.43385600000005</v>
      </c>
    </row>
    <row r="257" spans="1:17" x14ac:dyDescent="0.25">
      <c r="A257" s="2" t="s">
        <v>82</v>
      </c>
      <c r="B257" s="3">
        <v>48.386000000000003</v>
      </c>
      <c r="C257" s="3">
        <v>58.832999999999998</v>
      </c>
      <c r="D257" s="3">
        <v>77.948999999999998</v>
      </c>
      <c r="E257" s="3">
        <v>65.819000000000003</v>
      </c>
      <c r="F257" s="3">
        <v>64.561000000000007</v>
      </c>
      <c r="G257" s="15">
        <v>2.3410000000000002</v>
      </c>
      <c r="H257" s="15">
        <v>2.4580000000000002</v>
      </c>
      <c r="I257" s="15">
        <v>2.5760000000000001</v>
      </c>
      <c r="J257" s="39">
        <v>0</v>
      </c>
      <c r="K257" s="39">
        <v>107</v>
      </c>
      <c r="O257" s="2">
        <v>4916</v>
      </c>
      <c r="P257" s="39">
        <f t="shared" si="6"/>
        <v>107</v>
      </c>
      <c r="Q257" s="18">
        <f t="shared" si="7"/>
        <v>144.611514</v>
      </c>
    </row>
    <row r="258" spans="1:17" x14ac:dyDescent="0.25">
      <c r="A258" s="2" t="s">
        <v>70</v>
      </c>
      <c r="B258" s="3">
        <v>93.762</v>
      </c>
      <c r="C258" s="3">
        <v>107.69799999999999</v>
      </c>
      <c r="D258" s="3">
        <v>131.18199999999999</v>
      </c>
      <c r="E258" s="3">
        <v>115.14700000000001</v>
      </c>
      <c r="F258" s="3">
        <v>80.150000000000006</v>
      </c>
      <c r="G258" s="15">
        <v>2.3410000000000002</v>
      </c>
      <c r="H258" s="15">
        <v>2.4580000000000002</v>
      </c>
      <c r="I258" s="15">
        <v>2.5760000000000001</v>
      </c>
      <c r="J258" s="39">
        <v>0</v>
      </c>
      <c r="K258" s="39">
        <v>197</v>
      </c>
      <c r="O258" s="2">
        <v>4917</v>
      </c>
      <c r="P258" s="39">
        <f t="shared" si="6"/>
        <v>197</v>
      </c>
      <c r="Q258" s="18">
        <f t="shared" si="7"/>
        <v>264.72168399999998</v>
      </c>
    </row>
    <row r="259" spans="1:17" x14ac:dyDescent="0.25">
      <c r="A259" s="2" t="s">
        <v>72</v>
      </c>
      <c r="B259" s="3">
        <v>178.87200000000001</v>
      </c>
      <c r="C259" s="3">
        <v>210.602</v>
      </c>
      <c r="D259" s="3">
        <v>265.68799999999999</v>
      </c>
      <c r="E259" s="3">
        <v>225.11500000000001</v>
      </c>
      <c r="F259" s="3">
        <v>222.96700000000001</v>
      </c>
      <c r="G259" s="15">
        <v>2.1040000000000001</v>
      </c>
      <c r="H259" s="15">
        <v>2.2080000000000002</v>
      </c>
      <c r="I259" s="15">
        <v>2.3149999999999999</v>
      </c>
      <c r="J259" s="39">
        <v>0</v>
      </c>
      <c r="K259" s="39">
        <v>342</v>
      </c>
      <c r="O259" s="2">
        <v>4919</v>
      </c>
      <c r="P259" s="39">
        <f t="shared" si="6"/>
        <v>342</v>
      </c>
      <c r="Q259" s="18">
        <f t="shared" si="7"/>
        <v>465.00921600000004</v>
      </c>
    </row>
    <row r="260" spans="1:17" x14ac:dyDescent="0.25">
      <c r="A260" s="2" t="s">
        <v>81</v>
      </c>
      <c r="B260" s="3">
        <v>27.655000000000001</v>
      </c>
      <c r="C260" s="3">
        <v>39.274999999999999</v>
      </c>
      <c r="D260" s="3">
        <v>59.848999999999997</v>
      </c>
      <c r="E260" s="3">
        <v>40.951999999999998</v>
      </c>
      <c r="F260" s="3">
        <v>21.181999999999999</v>
      </c>
      <c r="G260" s="15">
        <v>2.3410000000000002</v>
      </c>
      <c r="H260" s="15">
        <v>2.4580000000000002</v>
      </c>
      <c r="I260" s="15">
        <v>2.5760000000000001</v>
      </c>
      <c r="J260" s="39">
        <v>0</v>
      </c>
      <c r="K260" s="39">
        <v>38</v>
      </c>
      <c r="O260" s="2">
        <v>4920</v>
      </c>
      <c r="P260" s="39">
        <f t="shared" ref="P260:P274" si="8">K260</f>
        <v>38</v>
      </c>
      <c r="Q260" s="18">
        <f t="shared" si="7"/>
        <v>96.537950000000009</v>
      </c>
    </row>
    <row r="261" spans="1:17" x14ac:dyDescent="0.25">
      <c r="A261" s="2" t="s">
        <v>79</v>
      </c>
      <c r="B261" s="3">
        <v>35.19</v>
      </c>
      <c r="C261" s="3">
        <v>38.039000000000001</v>
      </c>
      <c r="D261" s="3">
        <v>42.81</v>
      </c>
      <c r="E261" s="3">
        <v>38.002000000000002</v>
      </c>
      <c r="F261" s="3">
        <v>33.326000000000001</v>
      </c>
      <c r="G261" s="15">
        <v>2.3410000000000002</v>
      </c>
      <c r="H261" s="15">
        <v>2.4580000000000002</v>
      </c>
      <c r="I261" s="15">
        <v>2.5760000000000001</v>
      </c>
      <c r="J261" s="39">
        <v>0</v>
      </c>
      <c r="K261" s="39">
        <v>61</v>
      </c>
      <c r="O261" s="2">
        <v>4921</v>
      </c>
      <c r="P261" s="39">
        <f t="shared" si="8"/>
        <v>61</v>
      </c>
      <c r="Q261" s="18">
        <f t="shared" ref="Q261:Q274" si="9">C261*H261+J261</f>
        <v>93.499862000000007</v>
      </c>
    </row>
    <row r="262" spans="1:17" x14ac:dyDescent="0.25">
      <c r="A262" s="2" t="s">
        <v>80</v>
      </c>
      <c r="B262" s="3">
        <v>96.372</v>
      </c>
      <c r="C262" s="3">
        <v>110.55</v>
      </c>
      <c r="D262" s="3">
        <v>134.80699999999999</v>
      </c>
      <c r="E262" s="3">
        <v>112.86199999999999</v>
      </c>
      <c r="F262" s="3">
        <v>97.474999999999994</v>
      </c>
      <c r="G262" s="15">
        <v>2.3410000000000002</v>
      </c>
      <c r="H262" s="15">
        <v>2.4580000000000002</v>
      </c>
      <c r="I262" s="15">
        <v>2.5760000000000001</v>
      </c>
      <c r="J262" s="39">
        <v>0</v>
      </c>
      <c r="K262" s="39">
        <v>179</v>
      </c>
      <c r="O262" s="2">
        <v>4922</v>
      </c>
      <c r="P262" s="39">
        <f t="shared" si="8"/>
        <v>179</v>
      </c>
      <c r="Q262" s="18">
        <f t="shared" si="9"/>
        <v>271.7319</v>
      </c>
    </row>
    <row r="263" spans="1:17" x14ac:dyDescent="0.25">
      <c r="A263" s="2" t="s">
        <v>86</v>
      </c>
      <c r="B263" s="3">
        <v>109.244</v>
      </c>
      <c r="C263" s="3">
        <v>129.13200000000001</v>
      </c>
      <c r="D263" s="3">
        <v>165.27</v>
      </c>
      <c r="E263" s="3">
        <v>129.83199999999999</v>
      </c>
      <c r="F263" s="3">
        <v>150.69499999999999</v>
      </c>
      <c r="G263" s="15">
        <v>2.1040000000000001</v>
      </c>
      <c r="H263" s="15">
        <v>2.2080000000000002</v>
      </c>
      <c r="I263" s="15">
        <v>2.3149999999999999</v>
      </c>
      <c r="J263" s="39">
        <v>0</v>
      </c>
      <c r="K263" s="39">
        <v>213</v>
      </c>
      <c r="O263" s="2">
        <v>4923</v>
      </c>
      <c r="P263" s="39">
        <f t="shared" si="8"/>
        <v>213</v>
      </c>
      <c r="Q263" s="18">
        <f t="shared" si="9"/>
        <v>285.12345600000003</v>
      </c>
    </row>
    <row r="264" spans="1:17" x14ac:dyDescent="0.25">
      <c r="A264" s="2" t="s">
        <v>87</v>
      </c>
      <c r="B264" s="3">
        <v>82.614000000000004</v>
      </c>
      <c r="C264" s="3">
        <v>91.575000000000003</v>
      </c>
      <c r="D264" s="3">
        <v>106.773</v>
      </c>
      <c r="E264" s="3">
        <v>90.647000000000006</v>
      </c>
      <c r="F264" s="3">
        <v>78.527000000000001</v>
      </c>
      <c r="G264" s="15">
        <v>2.1040000000000001</v>
      </c>
      <c r="H264" s="15">
        <v>2.2080000000000002</v>
      </c>
      <c r="I264" s="15">
        <v>2.3149999999999999</v>
      </c>
      <c r="J264" s="39">
        <v>0</v>
      </c>
      <c r="K264" s="39">
        <v>218</v>
      </c>
      <c r="O264" s="2">
        <v>4924</v>
      </c>
      <c r="P264" s="39">
        <f t="shared" si="8"/>
        <v>218</v>
      </c>
      <c r="Q264" s="18">
        <f t="shared" si="9"/>
        <v>202.19760000000002</v>
      </c>
    </row>
    <row r="265" spans="1:17" x14ac:dyDescent="0.25">
      <c r="A265" s="2" t="s">
        <v>83</v>
      </c>
      <c r="B265" s="3">
        <v>87.73</v>
      </c>
      <c r="C265" s="3">
        <v>99.884</v>
      </c>
      <c r="D265" s="3">
        <v>120.68</v>
      </c>
      <c r="E265" s="3">
        <v>106.752</v>
      </c>
      <c r="F265" s="3">
        <v>85.570999999999998</v>
      </c>
      <c r="G265" s="15">
        <v>2.3410000000000002</v>
      </c>
      <c r="H265" s="15">
        <v>2.4580000000000002</v>
      </c>
      <c r="I265" s="15">
        <v>2.5760000000000001</v>
      </c>
      <c r="J265" s="39">
        <v>23</v>
      </c>
      <c r="K265" s="39">
        <v>219</v>
      </c>
      <c r="O265" s="2">
        <v>4925</v>
      </c>
      <c r="P265" s="39">
        <f t="shared" si="8"/>
        <v>219</v>
      </c>
      <c r="Q265" s="18">
        <f t="shared" si="9"/>
        <v>268.51487200000003</v>
      </c>
    </row>
    <row r="266" spans="1:17" x14ac:dyDescent="0.25">
      <c r="A266" s="2" t="s">
        <v>84</v>
      </c>
      <c r="B266" s="3">
        <v>90.406999999999996</v>
      </c>
      <c r="C266" s="3">
        <v>107.578</v>
      </c>
      <c r="D266" s="3">
        <v>138.554</v>
      </c>
      <c r="E266" s="3">
        <v>116.169</v>
      </c>
      <c r="F266" s="3">
        <v>108.37</v>
      </c>
      <c r="G266" s="15">
        <v>2.105</v>
      </c>
      <c r="H266" s="15">
        <v>2.21</v>
      </c>
      <c r="I266" s="15">
        <v>2.3159999999999998</v>
      </c>
      <c r="J266" s="39">
        <v>0</v>
      </c>
      <c r="K266" s="39">
        <v>182</v>
      </c>
      <c r="O266" s="2">
        <v>4926</v>
      </c>
      <c r="P266" s="39">
        <f t="shared" si="8"/>
        <v>182</v>
      </c>
      <c r="Q266" s="18">
        <f t="shared" si="9"/>
        <v>237.74737999999999</v>
      </c>
    </row>
    <row r="267" spans="1:17" x14ac:dyDescent="0.25">
      <c r="A267" s="2" t="s">
        <v>111</v>
      </c>
      <c r="B267" s="3">
        <v>92.384</v>
      </c>
      <c r="C267" s="3">
        <v>106.77800000000001</v>
      </c>
      <c r="D267" s="3">
        <v>131.238</v>
      </c>
      <c r="E267" s="3">
        <v>114.017</v>
      </c>
      <c r="F267" s="3">
        <v>76.363</v>
      </c>
      <c r="G267" s="15">
        <v>2.3420000000000001</v>
      </c>
      <c r="H267" s="15">
        <v>2.4580000000000002</v>
      </c>
      <c r="I267" s="15">
        <v>2.5760000000000001</v>
      </c>
      <c r="J267" s="39">
        <v>0</v>
      </c>
      <c r="K267" s="39">
        <v>214</v>
      </c>
      <c r="O267" s="2">
        <v>4927</v>
      </c>
      <c r="P267" s="39">
        <f t="shared" si="8"/>
        <v>214</v>
      </c>
      <c r="Q267" s="18">
        <f t="shared" si="9"/>
        <v>262.46032400000001</v>
      </c>
    </row>
    <row r="268" spans="1:17" x14ac:dyDescent="0.25">
      <c r="A268" s="2" t="s">
        <v>89</v>
      </c>
      <c r="B268" s="3">
        <v>111.09</v>
      </c>
      <c r="C268" s="3">
        <v>119.39</v>
      </c>
      <c r="D268" s="3">
        <v>133.30500000000001</v>
      </c>
      <c r="E268" s="3">
        <v>118.393</v>
      </c>
      <c r="F268" s="3">
        <v>124.768</v>
      </c>
      <c r="G268" s="15">
        <v>2.3410000000000002</v>
      </c>
      <c r="H268" s="15">
        <v>2.4580000000000002</v>
      </c>
      <c r="I268" s="15">
        <v>2.5760000000000001</v>
      </c>
      <c r="J268" s="39">
        <v>0</v>
      </c>
      <c r="K268" s="39">
        <v>259</v>
      </c>
      <c r="O268" s="2">
        <v>4928</v>
      </c>
      <c r="P268" s="39">
        <f t="shared" si="8"/>
        <v>259</v>
      </c>
      <c r="Q268" s="18">
        <f t="shared" si="9"/>
        <v>293.46062000000001</v>
      </c>
    </row>
    <row r="269" spans="1:17" x14ac:dyDescent="0.25">
      <c r="A269" s="2" t="s">
        <v>85</v>
      </c>
      <c r="B269" s="3">
        <v>85.793999999999997</v>
      </c>
      <c r="C269" s="3">
        <v>95.537999999999997</v>
      </c>
      <c r="D269" s="3">
        <v>112.491</v>
      </c>
      <c r="E269" s="3">
        <v>99.406999999999996</v>
      </c>
      <c r="F269" s="3">
        <v>98.19</v>
      </c>
      <c r="G269" s="15">
        <v>2.1040000000000001</v>
      </c>
      <c r="H269" s="15">
        <v>2.2090000000000001</v>
      </c>
      <c r="I269" s="15">
        <v>2.3149999999999999</v>
      </c>
      <c r="J269" s="39">
        <v>0</v>
      </c>
      <c r="K269" s="39">
        <v>166</v>
      </c>
      <c r="O269" s="2">
        <v>4929</v>
      </c>
      <c r="P269" s="39">
        <f t="shared" si="8"/>
        <v>166</v>
      </c>
      <c r="Q269" s="18">
        <f t="shared" si="9"/>
        <v>211.043442</v>
      </c>
    </row>
    <row r="270" spans="1:17" x14ac:dyDescent="0.25">
      <c r="A270" s="2" t="s">
        <v>88</v>
      </c>
      <c r="B270" s="3">
        <v>46.575000000000003</v>
      </c>
      <c r="C270" s="3">
        <v>61.238</v>
      </c>
      <c r="D270" s="3">
        <v>86.635000000000005</v>
      </c>
      <c r="E270" s="3">
        <v>54.247999999999998</v>
      </c>
      <c r="F270" s="3">
        <v>34.750999999999998</v>
      </c>
      <c r="G270" s="15">
        <v>2.1040000000000001</v>
      </c>
      <c r="H270" s="15">
        <v>2.2080000000000002</v>
      </c>
      <c r="I270" s="15">
        <v>2.3149999999999999</v>
      </c>
      <c r="J270" s="39">
        <v>0</v>
      </c>
      <c r="K270" s="39">
        <v>87</v>
      </c>
      <c r="O270" s="2">
        <v>4930</v>
      </c>
      <c r="P270" s="39">
        <f t="shared" si="8"/>
        <v>87</v>
      </c>
      <c r="Q270" s="18">
        <f t="shared" si="9"/>
        <v>135.213504</v>
      </c>
    </row>
    <row r="271" spans="1:17" x14ac:dyDescent="0.25">
      <c r="A271" s="2" t="s">
        <v>318</v>
      </c>
      <c r="B271" s="3">
        <v>26.065999999999999</v>
      </c>
      <c r="C271" s="3">
        <v>27.399000000000001</v>
      </c>
      <c r="D271" s="3">
        <v>29.619</v>
      </c>
      <c r="E271" s="3">
        <v>26.835999999999999</v>
      </c>
      <c r="F271" s="3">
        <v>28.308</v>
      </c>
      <c r="G271" s="15">
        <v>2.3410000000000002</v>
      </c>
      <c r="H271" s="15">
        <v>2.4580000000000002</v>
      </c>
      <c r="I271" s="15">
        <v>2.5760000000000001</v>
      </c>
      <c r="J271" s="39">
        <v>0</v>
      </c>
      <c r="K271" s="39">
        <v>79</v>
      </c>
      <c r="O271" s="2">
        <v>4931</v>
      </c>
      <c r="P271" s="39">
        <f t="shared" si="8"/>
        <v>79</v>
      </c>
      <c r="Q271" s="18">
        <f t="shared" si="9"/>
        <v>67.346742000000006</v>
      </c>
    </row>
    <row r="272" spans="1:17" x14ac:dyDescent="0.25">
      <c r="A272" s="2" t="s">
        <v>90</v>
      </c>
      <c r="B272" s="3">
        <v>79.769000000000005</v>
      </c>
      <c r="C272" s="3">
        <v>88.39</v>
      </c>
      <c r="D272" s="3">
        <v>103.012</v>
      </c>
      <c r="E272" s="3">
        <v>94.352000000000004</v>
      </c>
      <c r="F272" s="3">
        <v>98.007999999999996</v>
      </c>
      <c r="G272" s="15">
        <v>2.1040000000000001</v>
      </c>
      <c r="H272" s="15">
        <v>2.2080000000000002</v>
      </c>
      <c r="I272" s="15">
        <v>2.3149999999999999</v>
      </c>
      <c r="J272" s="39">
        <v>0</v>
      </c>
      <c r="K272" s="39">
        <v>190</v>
      </c>
      <c r="O272" s="2">
        <v>4932</v>
      </c>
      <c r="P272" s="39">
        <f t="shared" si="8"/>
        <v>190</v>
      </c>
      <c r="Q272" s="18">
        <f t="shared" si="9"/>
        <v>195.16512000000003</v>
      </c>
    </row>
    <row r="273" spans="1:17" x14ac:dyDescent="0.25">
      <c r="A273" s="2" t="s">
        <v>91</v>
      </c>
      <c r="B273" s="3">
        <v>216.34</v>
      </c>
      <c r="C273" s="3">
        <v>268.90800000000002</v>
      </c>
      <c r="D273" s="3">
        <v>370.19600000000003</v>
      </c>
      <c r="E273" s="3">
        <v>278.99400000000003</v>
      </c>
      <c r="F273" s="3">
        <v>296.32100000000003</v>
      </c>
      <c r="G273" s="15">
        <v>2.1040000000000001</v>
      </c>
      <c r="H273" s="15">
        <v>2.2080000000000002</v>
      </c>
      <c r="I273" s="15">
        <v>2.3149999999999999</v>
      </c>
      <c r="J273" s="39">
        <v>0</v>
      </c>
      <c r="K273" s="39">
        <v>397</v>
      </c>
      <c r="O273" s="2">
        <v>4933</v>
      </c>
      <c r="P273" s="39">
        <f t="shared" si="8"/>
        <v>397</v>
      </c>
      <c r="Q273" s="18">
        <f t="shared" si="9"/>
        <v>593.74886400000014</v>
      </c>
    </row>
    <row r="274" spans="1:17" x14ac:dyDescent="0.25">
      <c r="A274" s="2" t="s">
        <v>93</v>
      </c>
      <c r="B274" s="3">
        <v>126.648</v>
      </c>
      <c r="C274" s="3">
        <v>157.91200000000001</v>
      </c>
      <c r="D274" s="3">
        <v>216.23099999999999</v>
      </c>
      <c r="E274" s="3">
        <v>158.34100000000001</v>
      </c>
      <c r="F274" s="3">
        <v>191.34100000000001</v>
      </c>
      <c r="G274" s="15">
        <v>2.1040000000000001</v>
      </c>
      <c r="H274" s="15">
        <v>2.2080000000000002</v>
      </c>
      <c r="I274" s="15">
        <v>2.3149999999999999</v>
      </c>
      <c r="J274" s="39">
        <v>0</v>
      </c>
      <c r="K274" s="39">
        <v>210</v>
      </c>
      <c r="O274" s="2">
        <v>4934</v>
      </c>
      <c r="P274" s="39">
        <f t="shared" si="8"/>
        <v>210</v>
      </c>
      <c r="Q274" s="18">
        <f t="shared" si="9"/>
        <v>348.66969600000004</v>
      </c>
    </row>
    <row r="275" spans="1:17" x14ac:dyDescent="0.25">
      <c r="A275" s="2" t="s">
        <v>24</v>
      </c>
      <c r="B275" s="38">
        <f>SUM(B4:B274)</f>
        <v>61720.888000000006</v>
      </c>
      <c r="C275" s="38">
        <f t="shared" ref="C275:K275" si="10">SUM(C4:C274)</f>
        <v>70070.282999999996</v>
      </c>
      <c r="D275" s="38">
        <f t="shared" si="10"/>
        <v>81213.365999999995</v>
      </c>
      <c r="E275" s="38">
        <f t="shared" si="10"/>
        <v>70069.014999999941</v>
      </c>
      <c r="F275" s="38">
        <f t="shared" si="10"/>
        <v>70071.140000000043</v>
      </c>
      <c r="G275" s="42">
        <f>AVERAGE(G4:G274)</f>
        <v>2.294715867158672</v>
      </c>
      <c r="H275" s="42">
        <f>AVERAGE(H4:H274)</f>
        <v>2.4086051660516525</v>
      </c>
      <c r="I275" s="42">
        <f>AVERAGE(I4:I274)</f>
        <v>2.5248302583025883</v>
      </c>
      <c r="J275" s="38">
        <f t="shared" si="10"/>
        <v>4750</v>
      </c>
      <c r="K275" s="38">
        <f t="shared" si="10"/>
        <v>123503</v>
      </c>
      <c r="O275" s="2" t="s">
        <v>24</v>
      </c>
      <c r="P275" s="38">
        <f>SUM(P4:P274)</f>
        <v>123503</v>
      </c>
      <c r="Q275" s="38">
        <f>SUM(Q4:Q274)</f>
        <v>170941.77110399998</v>
      </c>
    </row>
  </sheetData>
  <sortState xmlns:xlrd2="http://schemas.microsoft.com/office/spreadsheetml/2017/richdata2" ref="A6:I274">
    <sortCondition ref="A4:A274"/>
  </sortState>
  <mergeCells count="17">
    <mergeCell ref="P1:Q1"/>
    <mergeCell ref="O1:O3"/>
    <mergeCell ref="B1:I1"/>
    <mergeCell ref="J1:K1"/>
    <mergeCell ref="A1:A3"/>
    <mergeCell ref="P2:P3"/>
    <mergeCell ref="Q2:Q3"/>
    <mergeCell ref="K2:K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4B87-10A3-48FD-A1A5-9A2BE3C40CAB}">
  <dimension ref="A1:BR112"/>
  <sheetViews>
    <sheetView topLeftCell="E1" workbookViewId="0">
      <selection activeCell="V7" sqref="V7"/>
    </sheetView>
  </sheetViews>
  <sheetFormatPr defaultRowHeight="15" x14ac:dyDescent="0.25"/>
  <cols>
    <col min="13" max="20" width="8.85546875"/>
    <col min="30" max="30" width="18.42578125" customWidth="1"/>
    <col min="42" max="42" width="12.5703125" customWidth="1"/>
    <col min="44" max="44" width="8.85546875"/>
    <col min="47" max="48" width="9.5703125" bestFit="1" customWidth="1"/>
    <col min="49" max="49" width="16.140625" customWidth="1"/>
    <col min="54" max="54" width="13.42578125" style="13" customWidth="1"/>
    <col min="55" max="55" width="17.7109375" customWidth="1"/>
    <col min="56" max="56" width="14.5703125" customWidth="1"/>
    <col min="57" max="57" width="17.5703125" customWidth="1"/>
    <col min="58" max="60" width="22.42578125" customWidth="1"/>
  </cols>
  <sheetData>
    <row r="1" spans="1:70" ht="18" customHeight="1" x14ac:dyDescent="0.3">
      <c r="A1" s="50" t="s">
        <v>1</v>
      </c>
      <c r="B1" s="75" t="s">
        <v>35</v>
      </c>
      <c r="C1" s="71"/>
      <c r="D1" s="76"/>
      <c r="E1" s="46" t="s">
        <v>2</v>
      </c>
      <c r="F1" s="47"/>
      <c r="G1" s="47"/>
      <c r="H1" s="47"/>
      <c r="I1" s="70" t="s">
        <v>34</v>
      </c>
      <c r="J1" s="71"/>
      <c r="K1" s="71"/>
      <c r="L1" s="72"/>
      <c r="M1" s="77" t="s">
        <v>6</v>
      </c>
      <c r="N1" s="78"/>
      <c r="O1" s="78"/>
      <c r="P1" s="79"/>
      <c r="Q1" s="70" t="s">
        <v>25</v>
      </c>
      <c r="R1" s="71"/>
      <c r="S1" s="71"/>
      <c r="T1" s="72"/>
      <c r="U1" s="70">
        <v>2055</v>
      </c>
      <c r="V1" s="71"/>
      <c r="W1" s="71"/>
      <c r="X1" s="71"/>
      <c r="Y1" s="72"/>
    </row>
    <row r="2" spans="1:70" ht="14.45" customHeight="1" x14ac:dyDescent="0.25">
      <c r="A2" s="51"/>
      <c r="B2" s="20"/>
      <c r="C2" s="20"/>
      <c r="D2" s="20"/>
      <c r="E2" s="52" t="s">
        <v>7</v>
      </c>
      <c r="F2" s="48" t="s">
        <v>10</v>
      </c>
      <c r="G2" s="48" t="s">
        <v>8</v>
      </c>
      <c r="H2" s="48" t="s">
        <v>4</v>
      </c>
      <c r="I2" s="67" t="s">
        <v>11</v>
      </c>
      <c r="J2" s="67" t="s">
        <v>32</v>
      </c>
      <c r="K2" s="67" t="s">
        <v>10</v>
      </c>
      <c r="L2" s="67" t="s">
        <v>33</v>
      </c>
      <c r="M2" s="67" t="s">
        <v>11</v>
      </c>
      <c r="N2" s="67" t="s">
        <v>12</v>
      </c>
      <c r="O2" s="67" t="s">
        <v>13</v>
      </c>
      <c r="P2" s="67" t="s">
        <v>14</v>
      </c>
      <c r="Q2" s="67" t="s">
        <v>11</v>
      </c>
      <c r="R2" s="67" t="s">
        <v>12</v>
      </c>
      <c r="S2" s="67" t="s">
        <v>13</v>
      </c>
      <c r="T2" s="67" t="s">
        <v>14</v>
      </c>
      <c r="U2" s="67" t="s">
        <v>44</v>
      </c>
      <c r="V2" s="67" t="s">
        <v>54</v>
      </c>
      <c r="W2" s="67" t="s">
        <v>38</v>
      </c>
      <c r="X2" s="67" t="s">
        <v>39</v>
      </c>
      <c r="Y2" s="67" t="s">
        <v>40</v>
      </c>
      <c r="BR2" t="s">
        <v>31</v>
      </c>
    </row>
    <row r="3" spans="1:70" x14ac:dyDescent="0.25">
      <c r="A3" s="51"/>
      <c r="B3" s="20"/>
      <c r="C3" s="20"/>
      <c r="D3" s="20"/>
      <c r="E3" s="73"/>
      <c r="F3" s="74"/>
      <c r="G3" s="74"/>
      <c r="H3" s="74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1"/>
      <c r="AA3" s="59" t="s">
        <v>20</v>
      </c>
      <c r="AB3" s="59"/>
      <c r="AC3" s="59"/>
      <c r="AD3" s="59"/>
      <c r="AE3" s="59"/>
      <c r="AG3" s="59" t="s">
        <v>16</v>
      </c>
      <c r="AH3" s="59"/>
      <c r="AI3" s="59"/>
      <c r="AJ3" s="59"/>
      <c r="AK3" s="59"/>
      <c r="AL3" s="1"/>
      <c r="AM3" s="59" t="s">
        <v>15</v>
      </c>
      <c r="AN3" s="59"/>
      <c r="AO3" s="59"/>
      <c r="AP3" s="59"/>
      <c r="AQ3" s="59"/>
      <c r="AR3" s="1"/>
      <c r="AS3" s="59" t="s">
        <v>17</v>
      </c>
      <c r="AT3" s="59"/>
      <c r="AU3" s="59"/>
      <c r="AV3" s="59"/>
      <c r="AW3" s="59"/>
      <c r="AX3" s="59"/>
      <c r="AY3" s="1"/>
      <c r="AZ3" s="1"/>
      <c r="BB3" s="80" t="s">
        <v>43</v>
      </c>
      <c r="BC3" s="80"/>
      <c r="BD3" s="80"/>
      <c r="BE3" s="80"/>
      <c r="BF3" s="80"/>
      <c r="BG3" s="80"/>
      <c r="BH3" s="80"/>
      <c r="BI3" s="80"/>
      <c r="BK3" s="55" t="s">
        <v>1</v>
      </c>
      <c r="BL3" s="56" t="s">
        <v>21</v>
      </c>
      <c r="BM3" s="57"/>
      <c r="BN3" s="57"/>
      <c r="BO3" s="57"/>
      <c r="BP3" s="58"/>
    </row>
    <row r="4" spans="1:70" ht="42.6" customHeight="1" x14ac:dyDescent="0.25">
      <c r="A4" s="19"/>
      <c r="B4" s="20" t="s">
        <v>14</v>
      </c>
      <c r="C4" s="20" t="s">
        <v>33</v>
      </c>
      <c r="D4" s="20" t="s">
        <v>32</v>
      </c>
      <c r="E4" s="53"/>
      <c r="F4" s="49"/>
      <c r="G4" s="49"/>
      <c r="H4" s="4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1"/>
      <c r="AA4" s="16">
        <v>2010</v>
      </c>
      <c r="AB4" s="16">
        <v>2020</v>
      </c>
      <c r="AC4" s="16">
        <v>2025</v>
      </c>
      <c r="AD4" s="17" t="s">
        <v>37</v>
      </c>
      <c r="AE4" s="16">
        <v>2055</v>
      </c>
      <c r="AG4" s="16">
        <v>2010</v>
      </c>
      <c r="AH4" s="16">
        <v>2020</v>
      </c>
      <c r="AI4" s="16">
        <v>2025</v>
      </c>
      <c r="AJ4" s="17" t="s">
        <v>19</v>
      </c>
      <c r="AK4" s="16">
        <v>2055</v>
      </c>
      <c r="AL4" s="1"/>
      <c r="AM4" s="16">
        <v>2010</v>
      </c>
      <c r="AN4" s="16">
        <v>2020</v>
      </c>
      <c r="AO4" s="16">
        <v>2025</v>
      </c>
      <c r="AP4" s="17" t="s">
        <v>19</v>
      </c>
      <c r="AQ4" s="16">
        <v>2055</v>
      </c>
      <c r="AR4" s="1"/>
      <c r="AS4" s="22">
        <v>36526</v>
      </c>
      <c r="AT4" s="22">
        <v>40179</v>
      </c>
      <c r="AU4" s="22">
        <v>43831</v>
      </c>
      <c r="AV4" s="22">
        <v>45658</v>
      </c>
      <c r="AW4" s="34">
        <v>56615</v>
      </c>
      <c r="AX4" s="24">
        <v>56615</v>
      </c>
      <c r="AY4" s="1"/>
      <c r="AZ4" s="14"/>
      <c r="BB4" s="33" t="s">
        <v>26</v>
      </c>
      <c r="BC4" s="33" t="s">
        <v>27</v>
      </c>
      <c r="BD4" s="33" t="s">
        <v>28</v>
      </c>
      <c r="BE4" s="33" t="s">
        <v>29</v>
      </c>
      <c r="BF4" s="33" t="s">
        <v>30</v>
      </c>
      <c r="BG4" s="33" t="s">
        <v>50</v>
      </c>
      <c r="BH4" s="33" t="s">
        <v>49</v>
      </c>
      <c r="BI4" s="33" t="s">
        <v>51</v>
      </c>
      <c r="BJ4" s="31"/>
      <c r="BK4" s="55"/>
      <c r="BL4" s="16">
        <v>2010</v>
      </c>
      <c r="BM4" s="16">
        <v>2020</v>
      </c>
      <c r="BN4" s="16">
        <v>2025</v>
      </c>
      <c r="BO4" s="17" t="s">
        <v>19</v>
      </c>
      <c r="BP4" s="16">
        <v>2055</v>
      </c>
    </row>
    <row r="5" spans="1:70" x14ac:dyDescent="0.25">
      <c r="A5" s="6">
        <v>5</v>
      </c>
      <c r="B5" s="3">
        <v>1474</v>
      </c>
      <c r="C5" s="3">
        <v>1227</v>
      </c>
      <c r="D5" s="3">
        <v>3094</v>
      </c>
      <c r="E5" s="3">
        <v>2310</v>
      </c>
      <c r="F5" s="3">
        <v>0</v>
      </c>
      <c r="G5" s="3">
        <v>1022</v>
      </c>
      <c r="H5" s="3">
        <v>1293</v>
      </c>
      <c r="I5" s="3">
        <v>2115</v>
      </c>
      <c r="J5" s="3">
        <v>2115</v>
      </c>
      <c r="K5" s="3">
        <v>0</v>
      </c>
      <c r="L5" s="3">
        <v>880</v>
      </c>
      <c r="M5" s="3">
        <v>2234</v>
      </c>
      <c r="N5" s="3">
        <v>2153</v>
      </c>
      <c r="O5" s="3">
        <v>926</v>
      </c>
      <c r="P5" s="3">
        <v>1293</v>
      </c>
      <c r="Q5" s="3">
        <v>2171.4752664139551</v>
      </c>
      <c r="R5" s="3">
        <v>2090.4752664139551</v>
      </c>
      <c r="S5" s="3">
        <v>919.10682319906391</v>
      </c>
      <c r="T5" s="3">
        <v>1165</v>
      </c>
      <c r="U5" s="3">
        <v>969.27812982918306</v>
      </c>
      <c r="V5" s="3"/>
      <c r="W5" s="3">
        <f>_xlfn.FORECAST.LINEAR(2055, CHOOSE({1,2,3,4}, F5, I5-J5, M5-N5, Q5-R5), CHOOSE({1,2,3,4}, 2010, 2015, 2020, 2025))</f>
        <v>283.5</v>
      </c>
      <c r="X5" s="15">
        <f>FORECAST(2055, CHOOSE({1,2,3,4,5}, D5/C5, (E5-F5)/G5, J5/L5, N5/O5, R5/S5), CHOOSE({1,2,3,4,5}, 2000, 2010, 2015, 2020, 2025))</f>
        <v>2.0277824453561628</v>
      </c>
      <c r="Y5" s="15" cm="1">
        <f t="array" ref="Y5">GROWTH(CHOOSE({1,2,3,4,5}, D5/C5, (E5-F5)/G5, J5/L5, N5/O5, R5/S5), CHOOSE({1,2,3,4,5}, 2000, 2010, 2015, 2020, 2025), 2055)</f>
        <v>2.0545206136140712</v>
      </c>
      <c r="Z5" s="12"/>
      <c r="AA5" s="3">
        <f t="shared" ref="AA5:AA36" si="0">F5</f>
        <v>0</v>
      </c>
      <c r="AB5" s="3">
        <f t="shared" ref="AB5:AB36" si="1">M5-N5</f>
        <v>81</v>
      </c>
      <c r="AC5" s="3">
        <f t="shared" ref="AC5:AC36" si="2">Q5-R5</f>
        <v>81</v>
      </c>
      <c r="AD5" s="18">
        <f>AE5</f>
        <v>283.5</v>
      </c>
      <c r="AE5" s="18">
        <f t="shared" ref="AE5:AE36" si="3">W5</f>
        <v>283.5</v>
      </c>
      <c r="AG5" s="3">
        <f t="shared" ref="AG5:AG36" si="4">E5-F5</f>
        <v>2310</v>
      </c>
      <c r="AH5" s="3">
        <f t="shared" ref="AH5:AH36" si="5">N5</f>
        <v>2153</v>
      </c>
      <c r="AI5" s="3">
        <f t="shared" ref="AI5:AI36" si="6">R5</f>
        <v>2090.4752664139551</v>
      </c>
      <c r="AJ5" s="18">
        <f>AP5*AW5</f>
        <v>1829.2063679999999</v>
      </c>
      <c r="AK5" s="18">
        <f t="shared" ref="AK5:AK36" si="7">U5*AX5</f>
        <v>1965.485176335269</v>
      </c>
      <c r="AM5" s="3">
        <f t="shared" ref="AM5:AM36" si="8">G5</f>
        <v>1022</v>
      </c>
      <c r="AN5" s="3">
        <f t="shared" ref="AN5:AN36" si="9">O5</f>
        <v>926</v>
      </c>
      <c r="AO5" s="3">
        <f t="shared" ref="AO5:AO36" si="10">S5</f>
        <v>919.10682319906391</v>
      </c>
      <c r="AP5" s="3">
        <f>BC5</f>
        <v>944.83799999999997</v>
      </c>
      <c r="AQ5" s="3">
        <f t="shared" ref="AQ5:AQ36" si="11">U5</f>
        <v>969.27812982918306</v>
      </c>
      <c r="AR5" s="10"/>
      <c r="AS5" s="4">
        <f t="shared" ref="AS5:AS36" si="12">D5/C5</f>
        <v>2.5215973920130401</v>
      </c>
      <c r="AT5" s="4">
        <f t="shared" ref="AT5:AT36" si="13">(E5-F5)/G5</f>
        <v>2.2602739726027399</v>
      </c>
      <c r="AU5" s="4">
        <f t="shared" ref="AU5:AU36" si="14">N5/O5</f>
        <v>2.3250539956803458</v>
      </c>
      <c r="AV5" s="4">
        <f t="shared" ref="AV5:AV36" si="15">R5/S5</f>
        <v>2.2744638747624566</v>
      </c>
      <c r="AW5" s="4">
        <f>BH5</f>
        <v>1.9359999999999999</v>
      </c>
      <c r="AX5" s="4">
        <f t="shared" ref="AX5:AX35" si="16">X5</f>
        <v>2.0277824453561628</v>
      </c>
      <c r="AY5" t="s">
        <v>42</v>
      </c>
      <c r="BB5" s="3">
        <v>932.18200000000002</v>
      </c>
      <c r="BC5" s="3">
        <v>944.83799999999997</v>
      </c>
      <c r="BD5" s="3">
        <v>973.69100000000003</v>
      </c>
      <c r="BE5" s="3">
        <v>961.79499999999996</v>
      </c>
      <c r="BF5" s="3">
        <v>949.08</v>
      </c>
      <c r="BG5" s="4">
        <v>1.8360000000000001</v>
      </c>
      <c r="BH5" s="4">
        <v>1.9359999999999999</v>
      </c>
      <c r="BI5" s="4">
        <v>2.0390000000000001</v>
      </c>
      <c r="BJ5" s="31"/>
      <c r="BK5" s="17">
        <f t="shared" ref="BK5:BK36" si="17">A5</f>
        <v>5</v>
      </c>
      <c r="BL5" s="3">
        <f t="shared" ref="BL5:BL36" si="18">E5</f>
        <v>2310</v>
      </c>
      <c r="BM5" s="3">
        <f t="shared" ref="BM5:BM36" si="19">M5</f>
        <v>2234</v>
      </c>
      <c r="BN5" s="3">
        <f t="shared" ref="BN5:BN36" si="20">Q5</f>
        <v>2171.4752664139551</v>
      </c>
      <c r="BO5" s="18">
        <f t="shared" ref="BO5:BO36" si="21">AJ5+AD5</f>
        <v>2112.7063680000001</v>
      </c>
      <c r="BP5" s="18">
        <f t="shared" ref="BP5:BP36" si="22">AK5+AE5</f>
        <v>2248.985176335269</v>
      </c>
    </row>
    <row r="6" spans="1:70" x14ac:dyDescent="0.25">
      <c r="A6" s="6">
        <v>11</v>
      </c>
      <c r="B6" s="3">
        <v>1294</v>
      </c>
      <c r="C6" s="3">
        <v>1115</v>
      </c>
      <c r="D6" s="3">
        <v>2891</v>
      </c>
      <c r="E6" s="3">
        <v>2364</v>
      </c>
      <c r="F6" s="3">
        <v>0</v>
      </c>
      <c r="G6" s="3">
        <v>979</v>
      </c>
      <c r="H6" s="3">
        <v>1202</v>
      </c>
      <c r="I6" s="3">
        <v>2248</v>
      </c>
      <c r="J6" s="3">
        <v>2248</v>
      </c>
      <c r="K6" s="3">
        <v>0</v>
      </c>
      <c r="L6" s="3">
        <v>875</v>
      </c>
      <c r="M6" s="3">
        <v>1984</v>
      </c>
      <c r="N6" s="3">
        <v>1984</v>
      </c>
      <c r="O6" s="3">
        <v>893</v>
      </c>
      <c r="P6" s="3">
        <v>1202</v>
      </c>
      <c r="Q6" s="3">
        <v>1939.6559630554543</v>
      </c>
      <c r="R6" s="3">
        <v>1939.6559630554543</v>
      </c>
      <c r="S6" s="3">
        <v>892.45945876031442</v>
      </c>
      <c r="T6" s="3">
        <v>1189</v>
      </c>
      <c r="U6" s="3">
        <v>926.39854178118424</v>
      </c>
      <c r="V6" s="3"/>
      <c r="W6" s="3">
        <f>_xlfn.FORECAST.LINEAR(2055, CHOOSE({1,2,3,4}, F6, I6-J6, M6-N6, Q6-R6), CHOOSE({1,2,3,4}, 2010, 2015, 2020, 2025))</f>
        <v>0</v>
      </c>
      <c r="X6" s="15">
        <f>FORECAST(2055, CHOOSE({1,2,3,4,5}, D6/C6, (E6-F6)/G6, J6/L6, N6/O6, R6/S6), CHOOSE({1,2,3,4,5}, 2000, 2010, 2015, 2020, 2025))</f>
        <v>1.7126833694908896</v>
      </c>
      <c r="Y6" s="15" cm="1">
        <f t="array" ref="Y6">GROWTH(CHOOSE({1,2,3,4,5}, D6/C6, (E6-F6)/G6, J6/L6, N6/O6, R6/S6), CHOOSE({1,2,3,4,5}, 2000, 2010, 2015, 2020, 2025), 2055)</f>
        <v>1.791816241439889</v>
      </c>
      <c r="Z6" s="12"/>
      <c r="AA6" s="3">
        <f t="shared" si="0"/>
        <v>0</v>
      </c>
      <c r="AB6" s="3">
        <f t="shared" si="1"/>
        <v>0</v>
      </c>
      <c r="AC6" s="3">
        <f t="shared" si="2"/>
        <v>0</v>
      </c>
      <c r="AD6" s="18">
        <f>AE6</f>
        <v>0</v>
      </c>
      <c r="AE6" s="18">
        <f t="shared" si="3"/>
        <v>0</v>
      </c>
      <c r="AG6" s="3">
        <f t="shared" si="4"/>
        <v>2364</v>
      </c>
      <c r="AH6" s="3">
        <f t="shared" si="5"/>
        <v>1984</v>
      </c>
      <c r="AI6" s="3">
        <f t="shared" si="6"/>
        <v>1939.6559630554543</v>
      </c>
      <c r="AJ6" s="18">
        <f t="shared" ref="AJ6:AJ69" si="23">AP6*AW6</f>
        <v>2522.8736200000003</v>
      </c>
      <c r="AK6" s="18">
        <f t="shared" si="7"/>
        <v>1586.6273760292454</v>
      </c>
      <c r="AM6" s="3">
        <f t="shared" si="8"/>
        <v>979</v>
      </c>
      <c r="AN6" s="3">
        <f t="shared" si="9"/>
        <v>893</v>
      </c>
      <c r="AO6" s="3">
        <f t="shared" si="10"/>
        <v>892.45945876031442</v>
      </c>
      <c r="AP6" s="3">
        <f t="shared" ref="AP6:AP69" si="24">BC6</f>
        <v>904.58</v>
      </c>
      <c r="AQ6" s="3">
        <f t="shared" si="11"/>
        <v>926.39854178118424</v>
      </c>
      <c r="AR6" s="10"/>
      <c r="AS6" s="4">
        <f t="shared" si="12"/>
        <v>2.5928251121076231</v>
      </c>
      <c r="AT6" s="4">
        <f t="shared" si="13"/>
        <v>2.4147088866189992</v>
      </c>
      <c r="AU6" s="4">
        <f t="shared" si="14"/>
        <v>2.2217245240761478</v>
      </c>
      <c r="AV6" s="4">
        <f t="shared" si="15"/>
        <v>2.1733827167340078</v>
      </c>
      <c r="AW6" s="4">
        <f t="shared" ref="AW6:AW69" si="25">BH6</f>
        <v>2.7890000000000001</v>
      </c>
      <c r="AX6" s="4">
        <f t="shared" si="16"/>
        <v>1.7126833694908896</v>
      </c>
      <c r="AY6" t="s">
        <v>42</v>
      </c>
      <c r="BB6" s="3">
        <v>896.06899999999996</v>
      </c>
      <c r="BC6" s="3">
        <v>904.58</v>
      </c>
      <c r="BD6" s="3">
        <v>925.85299999999995</v>
      </c>
      <c r="BE6" s="3">
        <v>911.60699999999997</v>
      </c>
      <c r="BF6" s="3">
        <v>910.4</v>
      </c>
      <c r="BG6" s="4">
        <v>2.645</v>
      </c>
      <c r="BH6" s="4">
        <v>2.7890000000000001</v>
      </c>
      <c r="BI6" s="4">
        <v>2.9359999999999999</v>
      </c>
      <c r="BJ6" s="31"/>
      <c r="BK6" s="17">
        <f t="shared" si="17"/>
        <v>11</v>
      </c>
      <c r="BL6" s="3">
        <f t="shared" si="18"/>
        <v>2364</v>
      </c>
      <c r="BM6" s="3">
        <f t="shared" si="19"/>
        <v>1984</v>
      </c>
      <c r="BN6" s="3">
        <f t="shared" si="20"/>
        <v>1939.6559630554543</v>
      </c>
      <c r="BO6" s="18">
        <f t="shared" si="21"/>
        <v>2522.8736200000003</v>
      </c>
      <c r="BP6" s="18">
        <f t="shared" si="22"/>
        <v>1586.6273760292454</v>
      </c>
    </row>
    <row r="7" spans="1:70" x14ac:dyDescent="0.25">
      <c r="A7" s="6">
        <v>12</v>
      </c>
      <c r="B7" s="3">
        <v>631</v>
      </c>
      <c r="C7" s="3">
        <v>548</v>
      </c>
      <c r="D7" s="3">
        <v>1701</v>
      </c>
      <c r="E7" s="3">
        <v>2509</v>
      </c>
      <c r="F7" s="3">
        <v>1281</v>
      </c>
      <c r="G7" s="3">
        <v>449</v>
      </c>
      <c r="H7" s="3">
        <v>585</v>
      </c>
      <c r="I7" s="3">
        <v>2376</v>
      </c>
      <c r="J7" s="3">
        <v>1095</v>
      </c>
      <c r="K7" s="3">
        <v>1281</v>
      </c>
      <c r="L7" s="3">
        <v>375</v>
      </c>
      <c r="M7" s="3">
        <v>2359</v>
      </c>
      <c r="N7" s="3">
        <v>1148</v>
      </c>
      <c r="O7" s="3">
        <v>469</v>
      </c>
      <c r="P7" s="3">
        <v>585</v>
      </c>
      <c r="Q7" s="3">
        <v>2321.8454470008392</v>
      </c>
      <c r="R7" s="3">
        <v>1110.8454470008392</v>
      </c>
      <c r="S7" s="3">
        <v>463.91519097605834</v>
      </c>
      <c r="T7" s="3">
        <v>498</v>
      </c>
      <c r="U7" s="3">
        <v>403.86588742882628</v>
      </c>
      <c r="V7" s="3"/>
      <c r="W7" s="3">
        <f>_xlfn.FORECAST.LINEAR(2055, CHOOSE({1,2,3,4}, F7, I7-J7, M7-N7, Q7-R7), CHOOSE({1,2,3,4}, 2010, 2015, 2020, 2025))</f>
        <v>1036</v>
      </c>
      <c r="X7" s="15">
        <f>FORECAST(2055, CHOOSE({1,2,3,4,5}, D7/C7, (E7-F7)/G7, J7/L7, N7/O7, R7/S7), CHOOSE({1,2,3,4,5}, 2000, 2010, 2015, 2020, 2025))</f>
        <v>1.562276703973275</v>
      </c>
      <c r="Y7" s="15" cm="1">
        <f t="array" ref="Y7">GROWTH(CHOOSE({1,2,3,4,5}, D7/C7, (E7-F7)/G7, J7/L7, N7/O7, R7/S7), CHOOSE({1,2,3,4,5}, 2000, 2010, 2015, 2020, 2025), 2055)</f>
        <v>1.7697285312658839</v>
      </c>
      <c r="Z7" s="12"/>
      <c r="AA7" s="3">
        <f t="shared" si="0"/>
        <v>1281</v>
      </c>
      <c r="AB7" s="3">
        <f t="shared" si="1"/>
        <v>1211</v>
      </c>
      <c r="AC7" s="3">
        <f t="shared" si="2"/>
        <v>1211</v>
      </c>
      <c r="AD7" s="18">
        <f t="shared" ref="AD7:AD69" si="26">AE7</f>
        <v>1036</v>
      </c>
      <c r="AE7" s="18">
        <f t="shared" si="3"/>
        <v>1036</v>
      </c>
      <c r="AG7" s="3">
        <f t="shared" si="4"/>
        <v>1228</v>
      </c>
      <c r="AH7" s="3">
        <f t="shared" si="5"/>
        <v>1148</v>
      </c>
      <c r="AI7" s="3">
        <f t="shared" si="6"/>
        <v>1110.8454470008392</v>
      </c>
      <c r="AJ7" s="18">
        <f t="shared" si="23"/>
        <v>1003.9908449999999</v>
      </c>
      <c r="AK7" s="18">
        <f t="shared" si="7"/>
        <v>630.9502674595484</v>
      </c>
      <c r="AM7" s="3">
        <f t="shared" si="8"/>
        <v>449</v>
      </c>
      <c r="AN7" s="3">
        <f t="shared" si="9"/>
        <v>469</v>
      </c>
      <c r="AO7" s="3">
        <f t="shared" si="10"/>
        <v>463.91519097605834</v>
      </c>
      <c r="AP7" s="3">
        <f t="shared" si="24"/>
        <v>488.08499999999998</v>
      </c>
      <c r="AQ7" s="3">
        <f t="shared" si="11"/>
        <v>403.86588742882628</v>
      </c>
      <c r="AR7" s="10"/>
      <c r="AS7" s="4">
        <f t="shared" si="12"/>
        <v>3.1040145985401462</v>
      </c>
      <c r="AT7" s="4">
        <f t="shared" si="13"/>
        <v>2.7349665924276167</v>
      </c>
      <c r="AU7" s="4">
        <f t="shared" si="14"/>
        <v>2.4477611940298507</v>
      </c>
      <c r="AV7" s="4">
        <f t="shared" si="15"/>
        <v>2.3945011256554594</v>
      </c>
      <c r="AW7" s="4">
        <f t="shared" si="25"/>
        <v>2.0569999999999999</v>
      </c>
      <c r="AX7" s="4">
        <f t="shared" si="16"/>
        <v>1.562276703973275</v>
      </c>
      <c r="AY7" t="s">
        <v>42</v>
      </c>
      <c r="BB7" s="3">
        <v>477.90600000000001</v>
      </c>
      <c r="BC7" s="3">
        <v>488.08499999999998</v>
      </c>
      <c r="BD7" s="3">
        <v>504.80500000000001</v>
      </c>
      <c r="BE7" s="3">
        <v>490.988</v>
      </c>
      <c r="BF7" s="3">
        <v>491.149</v>
      </c>
      <c r="BG7" s="4">
        <v>1.95</v>
      </c>
      <c r="BH7" s="4">
        <v>2.0569999999999999</v>
      </c>
      <c r="BI7" s="4">
        <v>2.165</v>
      </c>
      <c r="BJ7" s="31"/>
      <c r="BK7" s="17">
        <f t="shared" si="17"/>
        <v>12</v>
      </c>
      <c r="BL7" s="3">
        <f t="shared" si="18"/>
        <v>2509</v>
      </c>
      <c r="BM7" s="3">
        <f t="shared" si="19"/>
        <v>2359</v>
      </c>
      <c r="BN7" s="3">
        <f t="shared" si="20"/>
        <v>2321.8454470008392</v>
      </c>
      <c r="BO7" s="18">
        <f t="shared" si="21"/>
        <v>2039.9908449999998</v>
      </c>
      <c r="BP7" s="18">
        <f t="shared" si="22"/>
        <v>1666.9502674595483</v>
      </c>
    </row>
    <row r="8" spans="1:70" x14ac:dyDescent="0.25">
      <c r="A8" s="6">
        <v>13</v>
      </c>
      <c r="B8" s="3">
        <v>1309</v>
      </c>
      <c r="C8" s="3">
        <v>1066</v>
      </c>
      <c r="D8" s="3">
        <v>3015</v>
      </c>
      <c r="E8" s="3">
        <v>2340</v>
      </c>
      <c r="F8" s="3">
        <v>79</v>
      </c>
      <c r="G8" s="3">
        <v>863</v>
      </c>
      <c r="H8" s="3">
        <v>1151</v>
      </c>
      <c r="I8" s="3">
        <v>2140</v>
      </c>
      <c r="J8" s="3">
        <v>2061</v>
      </c>
      <c r="K8" s="3">
        <v>79</v>
      </c>
      <c r="L8" s="3">
        <v>739</v>
      </c>
      <c r="M8" s="3">
        <v>1969</v>
      </c>
      <c r="N8" s="3">
        <v>1875</v>
      </c>
      <c r="O8" s="3">
        <v>841</v>
      </c>
      <c r="P8" s="3">
        <v>1151</v>
      </c>
      <c r="Q8" s="3">
        <v>1991.3232395455557</v>
      </c>
      <c r="R8" s="3">
        <v>1897.3232395455557</v>
      </c>
      <c r="S8" s="3">
        <v>869.94150142084629</v>
      </c>
      <c r="T8" s="3">
        <v>1086</v>
      </c>
      <c r="U8" s="3">
        <v>911.44054595048704</v>
      </c>
      <c r="V8" s="3"/>
      <c r="W8" s="3">
        <f>_xlfn.FORECAST.LINEAR(2055, CHOOSE({1,2,3,4}, F8, I8-J8, M8-N8, Q8-R8), CHOOSE({1,2,3,4}, 2010, 2015, 2020, 2025))</f>
        <v>131.5</v>
      </c>
      <c r="X8" s="15">
        <f>FORECAST(2055, CHOOSE({1,2,3,4,5}, D8/C8, (E8-F8)/G8, J8/L8, N8/O8, R8/S8), CHOOSE({1,2,3,4,5}, 2000, 2010, 2015, 2020, 2025))</f>
        <v>1.4303105909808167</v>
      </c>
      <c r="Y8" s="15" cm="1">
        <f t="array" ref="Y8">GROWTH(CHOOSE({1,2,3,4,5}, D8/C8, (E8-F8)/G8, J8/L8, N8/O8, R8/S8), CHOOSE({1,2,3,4,5}, 2000, 2010, 2015, 2020, 2025), 2055)</f>
        <v>1.6150753544657177</v>
      </c>
      <c r="Z8" s="12"/>
      <c r="AA8" s="3">
        <f t="shared" si="0"/>
        <v>79</v>
      </c>
      <c r="AB8" s="3">
        <f t="shared" si="1"/>
        <v>94</v>
      </c>
      <c r="AC8" s="3">
        <f t="shared" si="2"/>
        <v>94</v>
      </c>
      <c r="AD8" s="18">
        <f t="shared" si="26"/>
        <v>131.5</v>
      </c>
      <c r="AE8" s="18">
        <f t="shared" si="3"/>
        <v>131.5</v>
      </c>
      <c r="AG8" s="3">
        <f t="shared" si="4"/>
        <v>2261</v>
      </c>
      <c r="AH8" s="3">
        <f t="shared" si="5"/>
        <v>1875</v>
      </c>
      <c r="AI8" s="3">
        <f t="shared" si="6"/>
        <v>1897.3232395455557</v>
      </c>
      <c r="AJ8" s="18">
        <f t="shared" si="23"/>
        <v>2355.0528960000001</v>
      </c>
      <c r="AK8" s="18">
        <f t="shared" si="7"/>
        <v>1303.6430659223192</v>
      </c>
      <c r="AM8" s="3">
        <f t="shared" si="8"/>
        <v>863</v>
      </c>
      <c r="AN8" s="3">
        <f t="shared" si="9"/>
        <v>841</v>
      </c>
      <c r="AO8" s="3">
        <f t="shared" si="10"/>
        <v>869.94150142084629</v>
      </c>
      <c r="AP8" s="3">
        <f t="shared" si="24"/>
        <v>869.34400000000005</v>
      </c>
      <c r="AQ8" s="3">
        <f t="shared" si="11"/>
        <v>911.44054595048704</v>
      </c>
      <c r="AR8" s="10"/>
      <c r="AS8" s="4">
        <f t="shared" si="12"/>
        <v>2.828330206378987</v>
      </c>
      <c r="AT8" s="4">
        <f t="shared" si="13"/>
        <v>2.6199304750869064</v>
      </c>
      <c r="AU8" s="4">
        <f t="shared" si="14"/>
        <v>2.2294887039239</v>
      </c>
      <c r="AV8" s="4">
        <f t="shared" si="15"/>
        <v>2.1809779582267557</v>
      </c>
      <c r="AW8" s="4">
        <f t="shared" si="25"/>
        <v>2.7090000000000001</v>
      </c>
      <c r="AX8" s="4">
        <f t="shared" si="16"/>
        <v>1.4303105909808167</v>
      </c>
      <c r="AY8" t="s">
        <v>42</v>
      </c>
      <c r="BB8" s="3">
        <v>850.86</v>
      </c>
      <c r="BC8" s="3">
        <v>869.34400000000005</v>
      </c>
      <c r="BD8" s="3">
        <v>904.68499999999995</v>
      </c>
      <c r="BE8" s="3">
        <v>872.49199999999996</v>
      </c>
      <c r="BF8" s="3">
        <v>877.399</v>
      </c>
      <c r="BG8" s="4">
        <v>2.569</v>
      </c>
      <c r="BH8" s="4">
        <v>2.7090000000000001</v>
      </c>
      <c r="BI8" s="4">
        <v>2.8519999999999999</v>
      </c>
      <c r="BJ8" s="31"/>
      <c r="BK8" s="17">
        <f t="shared" si="17"/>
        <v>13</v>
      </c>
      <c r="BL8" s="3">
        <f t="shared" si="18"/>
        <v>2340</v>
      </c>
      <c r="BM8" s="3">
        <f t="shared" si="19"/>
        <v>1969</v>
      </c>
      <c r="BN8" s="3">
        <f t="shared" si="20"/>
        <v>1991.3232395455557</v>
      </c>
      <c r="BO8" s="18">
        <f t="shared" si="21"/>
        <v>2486.5528960000001</v>
      </c>
      <c r="BP8" s="18">
        <f t="shared" si="22"/>
        <v>1435.1430659223192</v>
      </c>
    </row>
    <row r="9" spans="1:70" x14ac:dyDescent="0.25">
      <c r="A9" s="6">
        <v>15.01</v>
      </c>
      <c r="B9" s="3">
        <v>2509</v>
      </c>
      <c r="C9" s="3">
        <v>2327</v>
      </c>
      <c r="D9" s="3">
        <v>4177</v>
      </c>
      <c r="E9" s="3">
        <v>3949</v>
      </c>
      <c r="F9" s="3">
        <v>6</v>
      </c>
      <c r="G9" s="3">
        <v>2225</v>
      </c>
      <c r="H9" s="3">
        <v>2408</v>
      </c>
      <c r="I9" s="3">
        <v>4009</v>
      </c>
      <c r="J9" s="3">
        <v>4003</v>
      </c>
      <c r="K9" s="3">
        <v>6</v>
      </c>
      <c r="L9" s="3">
        <v>2123</v>
      </c>
      <c r="M9" s="3">
        <v>3956</v>
      </c>
      <c r="N9" s="3">
        <v>3902</v>
      </c>
      <c r="O9" s="3">
        <v>2215</v>
      </c>
      <c r="P9" s="3">
        <v>2408</v>
      </c>
      <c r="Q9" s="3">
        <v>3897.0571698536214</v>
      </c>
      <c r="R9" s="3">
        <v>3843.0571698536214</v>
      </c>
      <c r="S9" s="3">
        <v>2230.0639153677644</v>
      </c>
      <c r="T9" s="3">
        <v>2462</v>
      </c>
      <c r="U9" s="3">
        <v>2560.8088862153727</v>
      </c>
      <c r="V9" s="3"/>
      <c r="W9" s="3">
        <f>_xlfn.FORECAST.LINEAR(2055, CHOOSE({1,2,3,4}, F9, I9-J9, M9-N9, Q9-R9), CHOOSE({1,2,3,4}, 2010, 2015, 2020, 2025))</f>
        <v>174</v>
      </c>
      <c r="X9" s="15">
        <f>FORECAST(2055, CHOOSE({1,2,3,4,5}, D9/C9, (E9-F9)/G9, J9/L9, N9/O9, R9/S9), CHOOSE({1,2,3,4,5}, 2000, 2010, 2015, 2020, 2025))</f>
        <v>1.6980733482884016</v>
      </c>
      <c r="Y9" s="15" cm="1">
        <f t="array" ref="Y9">GROWTH(CHOOSE({1,2,3,4,5}, D9/C9, (E9-F9)/G9, J9/L9, N9/O9, R9/S9), CHOOSE({1,2,3,4,5}, 2000, 2010, 2015, 2020, 2025), 2055)</f>
        <v>1.697793765355128</v>
      </c>
      <c r="Z9" s="12"/>
      <c r="AA9" s="3">
        <f t="shared" si="0"/>
        <v>6</v>
      </c>
      <c r="AB9" s="3">
        <f t="shared" si="1"/>
        <v>54</v>
      </c>
      <c r="AC9" s="3">
        <f t="shared" si="2"/>
        <v>54</v>
      </c>
      <c r="AD9" s="18">
        <f t="shared" si="26"/>
        <v>174</v>
      </c>
      <c r="AE9" s="18">
        <f t="shared" si="3"/>
        <v>174</v>
      </c>
      <c r="AG9" s="3">
        <f t="shared" si="4"/>
        <v>3943</v>
      </c>
      <c r="AH9" s="3">
        <f t="shared" si="5"/>
        <v>3902</v>
      </c>
      <c r="AI9" s="3">
        <f t="shared" si="6"/>
        <v>3843.0571698536214</v>
      </c>
      <c r="AJ9" s="18">
        <f t="shared" si="23"/>
        <v>3949.5706160000004</v>
      </c>
      <c r="AK9" s="18">
        <f t="shared" si="7"/>
        <v>4348.4413197424301</v>
      </c>
      <c r="AM9" s="3">
        <f t="shared" si="8"/>
        <v>2225</v>
      </c>
      <c r="AN9" s="3">
        <f t="shared" si="9"/>
        <v>2215</v>
      </c>
      <c r="AO9" s="3">
        <f t="shared" si="10"/>
        <v>2230.0639153677644</v>
      </c>
      <c r="AP9" s="3">
        <f t="shared" si="24"/>
        <v>2249.1860000000001</v>
      </c>
      <c r="AQ9" s="3">
        <f t="shared" si="11"/>
        <v>2560.8088862153727</v>
      </c>
      <c r="AR9" s="10"/>
      <c r="AS9" s="4">
        <f t="shared" si="12"/>
        <v>1.7950150408250967</v>
      </c>
      <c r="AT9" s="4">
        <f t="shared" si="13"/>
        <v>1.7721348314606742</v>
      </c>
      <c r="AU9" s="4">
        <f t="shared" si="14"/>
        <v>1.7616252821670428</v>
      </c>
      <c r="AV9" s="4">
        <f t="shared" si="15"/>
        <v>1.7232946299746996</v>
      </c>
      <c r="AW9" s="4">
        <f t="shared" si="25"/>
        <v>1.756</v>
      </c>
      <c r="AX9" s="4">
        <f t="shared" si="16"/>
        <v>1.6980733482884016</v>
      </c>
      <c r="AY9" t="s">
        <v>42</v>
      </c>
      <c r="BB9" s="3">
        <v>2235.529</v>
      </c>
      <c r="BC9" s="3">
        <v>2249.1860000000001</v>
      </c>
      <c r="BD9" s="3">
        <v>2263.297</v>
      </c>
      <c r="BE9" s="3">
        <v>2237.1010000000001</v>
      </c>
      <c r="BF9" s="3">
        <v>2252.0030000000002</v>
      </c>
      <c r="BG9" s="4">
        <v>1.665</v>
      </c>
      <c r="BH9" s="4">
        <v>1.756</v>
      </c>
      <c r="BI9" s="4">
        <v>1.8480000000000001</v>
      </c>
      <c r="BJ9" s="31"/>
      <c r="BK9" s="17">
        <f t="shared" si="17"/>
        <v>15.01</v>
      </c>
      <c r="BL9" s="3">
        <f t="shared" si="18"/>
        <v>3949</v>
      </c>
      <c r="BM9" s="3">
        <f t="shared" si="19"/>
        <v>3956</v>
      </c>
      <c r="BN9" s="3">
        <f t="shared" si="20"/>
        <v>3897.0571698536214</v>
      </c>
      <c r="BO9" s="18">
        <f t="shared" si="21"/>
        <v>4123.5706160000009</v>
      </c>
      <c r="BP9" s="18">
        <f t="shared" si="22"/>
        <v>4522.4413197424301</v>
      </c>
    </row>
    <row r="10" spans="1:70" x14ac:dyDescent="0.25">
      <c r="A10" s="6">
        <v>15.02</v>
      </c>
      <c r="B10" s="3">
        <v>2346</v>
      </c>
      <c r="C10" s="3">
        <v>2143</v>
      </c>
      <c r="D10" s="3">
        <v>3634</v>
      </c>
      <c r="E10" s="3">
        <v>3702</v>
      </c>
      <c r="F10" s="3">
        <v>5</v>
      </c>
      <c r="G10" s="3">
        <v>2170</v>
      </c>
      <c r="H10" s="3">
        <v>2414</v>
      </c>
      <c r="I10" s="3">
        <v>4190</v>
      </c>
      <c r="J10" s="3">
        <v>4185</v>
      </c>
      <c r="K10" s="3">
        <v>5</v>
      </c>
      <c r="L10" s="3">
        <v>2310</v>
      </c>
      <c r="M10" s="3">
        <v>4096</v>
      </c>
      <c r="N10" s="3">
        <v>4096</v>
      </c>
      <c r="O10" s="3">
        <v>2491</v>
      </c>
      <c r="P10" s="3">
        <v>2414</v>
      </c>
      <c r="Q10" s="3">
        <v>4426.2372990117519</v>
      </c>
      <c r="R10" s="3">
        <v>4426.2372990117519</v>
      </c>
      <c r="S10" s="3">
        <v>2751.7088014499509</v>
      </c>
      <c r="T10" s="3">
        <v>3050</v>
      </c>
      <c r="U10" s="3">
        <v>2542.8592912185359</v>
      </c>
      <c r="V10" s="3"/>
      <c r="W10" s="3">
        <f>_xlfn.FORECAST.LINEAR(2055, CHOOSE({1,2,3,4}, F10, I10-J10, M10-N10, Q10-R10), CHOOSE({1,2,3,4}, 2010, 2015, 2020, 2025))</f>
        <v>-12.5</v>
      </c>
      <c r="X10" s="15">
        <f>FORECAST(2055, CHOOSE({1,2,3,4,5}, D10/C10, (E10-F10)/G10, J10/L10, N10/O10, R10/S10), CHOOSE({1,2,3,4,5}, 2000, 2010, 2015, 2020, 2025))</f>
        <v>1.5616270212246866</v>
      </c>
      <c r="Y10" s="15" cm="1">
        <f t="array" ref="Y10">GROWTH(CHOOSE({1,2,3,4,5}, D10/C10, (E10-F10)/G10, J10/L10, N10/O10, R10/S10), CHOOSE({1,2,3,4,5}, 2000, 2010, 2015, 2020, 2025), 2055)</f>
        <v>1.562035728105323</v>
      </c>
      <c r="Z10" s="12"/>
      <c r="AA10" s="3">
        <f t="shared" si="0"/>
        <v>5</v>
      </c>
      <c r="AB10" s="3">
        <f t="shared" si="1"/>
        <v>0</v>
      </c>
      <c r="AC10" s="3">
        <f t="shared" si="2"/>
        <v>0</v>
      </c>
      <c r="AD10" s="18">
        <f t="shared" si="26"/>
        <v>-12.5</v>
      </c>
      <c r="AE10" s="18">
        <f t="shared" si="3"/>
        <v>-12.5</v>
      </c>
      <c r="AG10" s="3">
        <f t="shared" si="4"/>
        <v>3697</v>
      </c>
      <c r="AH10" s="3">
        <f t="shared" si="5"/>
        <v>4096</v>
      </c>
      <c r="AI10" s="3">
        <f t="shared" si="6"/>
        <v>4426.2372990117519</v>
      </c>
      <c r="AJ10" s="18">
        <f t="shared" si="23"/>
        <v>4546.6416179999997</v>
      </c>
      <c r="AK10" s="18">
        <f t="shared" si="7"/>
        <v>3970.9977803391198</v>
      </c>
      <c r="AM10" s="3">
        <f t="shared" si="8"/>
        <v>2170</v>
      </c>
      <c r="AN10" s="3">
        <f t="shared" si="9"/>
        <v>2491</v>
      </c>
      <c r="AO10" s="3">
        <f t="shared" si="10"/>
        <v>2751.7088014499509</v>
      </c>
      <c r="AP10" s="3">
        <f t="shared" si="24"/>
        <v>2604.0329999999999</v>
      </c>
      <c r="AQ10" s="3">
        <f t="shared" si="11"/>
        <v>2542.8592912185359</v>
      </c>
      <c r="AR10" s="10"/>
      <c r="AS10" s="4">
        <f t="shared" si="12"/>
        <v>1.6957536164255715</v>
      </c>
      <c r="AT10" s="4">
        <f t="shared" si="13"/>
        <v>1.7036866359447005</v>
      </c>
      <c r="AU10" s="4">
        <f t="shared" si="14"/>
        <v>1.644319550381373</v>
      </c>
      <c r="AV10" s="4">
        <f t="shared" si="15"/>
        <v>1.6085413168280909</v>
      </c>
      <c r="AW10" s="4">
        <f t="shared" si="25"/>
        <v>1.746</v>
      </c>
      <c r="AX10" s="4">
        <f t="shared" si="16"/>
        <v>1.5616270212246866</v>
      </c>
      <c r="AY10" t="s">
        <v>42</v>
      </c>
      <c r="BB10" s="3">
        <v>2554.4899999999998</v>
      </c>
      <c r="BC10" s="3">
        <v>2604.0329999999999</v>
      </c>
      <c r="BD10" s="3">
        <v>2658.556</v>
      </c>
      <c r="BE10" s="3">
        <v>2597.6280000000002</v>
      </c>
      <c r="BF10" s="3">
        <v>2603.2739999999999</v>
      </c>
      <c r="BG10" s="4">
        <v>1.6559999999999999</v>
      </c>
      <c r="BH10" s="4">
        <v>1.746</v>
      </c>
      <c r="BI10" s="4">
        <v>1.8380000000000001</v>
      </c>
      <c r="BJ10" s="31"/>
      <c r="BK10" s="17">
        <f t="shared" si="17"/>
        <v>15.02</v>
      </c>
      <c r="BL10" s="3">
        <f t="shared" si="18"/>
        <v>3702</v>
      </c>
      <c r="BM10" s="3">
        <f t="shared" si="19"/>
        <v>4096</v>
      </c>
      <c r="BN10" s="3">
        <f t="shared" si="20"/>
        <v>4426.2372990117519</v>
      </c>
      <c r="BO10" s="18">
        <f t="shared" si="21"/>
        <v>4534.1416179999997</v>
      </c>
      <c r="BP10" s="18">
        <f t="shared" si="22"/>
        <v>3958.4977803391198</v>
      </c>
    </row>
    <row r="11" spans="1:70" x14ac:dyDescent="0.25">
      <c r="A11" s="6">
        <v>16</v>
      </c>
      <c r="B11" s="3">
        <v>3299</v>
      </c>
      <c r="C11" s="3">
        <v>3079</v>
      </c>
      <c r="D11" s="3">
        <v>5944</v>
      </c>
      <c r="E11" s="3">
        <v>5537</v>
      </c>
      <c r="F11" s="3">
        <v>5</v>
      </c>
      <c r="G11" s="3">
        <v>2764</v>
      </c>
      <c r="H11" s="3">
        <v>3084</v>
      </c>
      <c r="I11" s="3">
        <v>5643</v>
      </c>
      <c r="J11" s="3">
        <v>5638</v>
      </c>
      <c r="K11" s="3">
        <v>5</v>
      </c>
      <c r="L11" s="3">
        <v>2647</v>
      </c>
      <c r="M11" s="3">
        <v>6011</v>
      </c>
      <c r="N11" s="3">
        <v>5991</v>
      </c>
      <c r="O11" s="3">
        <v>2881</v>
      </c>
      <c r="P11" s="3">
        <v>3084</v>
      </c>
      <c r="Q11" s="3">
        <v>5904.8244828218658</v>
      </c>
      <c r="R11" s="3">
        <v>5884.8244828218658</v>
      </c>
      <c r="S11" s="3">
        <v>2892.886886800155</v>
      </c>
      <c r="T11" s="3">
        <v>3292</v>
      </c>
      <c r="U11" s="3">
        <v>2948.7195780914553</v>
      </c>
      <c r="V11" s="3"/>
      <c r="W11" s="3">
        <f>_xlfn.FORECAST.LINEAR(2055, CHOOSE({1,2,3,4}, F11, I11-J11, M11-N11, Q11-R11), CHOOSE({1,2,3,4}, 2010, 2015, 2020, 2025))</f>
        <v>57.5</v>
      </c>
      <c r="X11" s="15">
        <f>FORECAST(2055, CHOOSE({1,2,3,4,5}, D11/C11, (E11-F11)/G11, J11/L11, N11/O11, R11/S11), CHOOSE({1,2,3,4,5}, 2000, 2010, 2015, 2020, 2025))</f>
        <v>2.2512913917722361</v>
      </c>
      <c r="Y11" s="15" cm="1">
        <f t="array" ref="Y11">GROWTH(CHOOSE({1,2,3,4,5}, D11/C11, (E11-F11)/G11, J11/L11, N11/O11, R11/S11), CHOOSE({1,2,3,4,5}, 2000, 2010, 2015, 2020, 2025), 2055)</f>
        <v>2.2662539727209632</v>
      </c>
      <c r="Z11" s="12"/>
      <c r="AA11" s="3">
        <f t="shared" si="0"/>
        <v>5</v>
      </c>
      <c r="AB11" s="3">
        <f t="shared" si="1"/>
        <v>20</v>
      </c>
      <c r="AC11" s="3">
        <f t="shared" si="2"/>
        <v>20</v>
      </c>
      <c r="AD11" s="18">
        <f t="shared" si="26"/>
        <v>57.5</v>
      </c>
      <c r="AE11" s="18">
        <f t="shared" si="3"/>
        <v>57.5</v>
      </c>
      <c r="AG11" s="3">
        <f t="shared" si="4"/>
        <v>5532</v>
      </c>
      <c r="AH11" s="3">
        <f t="shared" si="5"/>
        <v>5991</v>
      </c>
      <c r="AI11" s="3">
        <f t="shared" si="6"/>
        <v>5884.8244828218658</v>
      </c>
      <c r="AJ11" s="18">
        <f t="shared" si="23"/>
        <v>6432.2491030000001</v>
      </c>
      <c r="AK11" s="18">
        <f t="shared" si="7"/>
        <v>6638.4270029075533</v>
      </c>
      <c r="AM11" s="3">
        <f t="shared" si="8"/>
        <v>2764</v>
      </c>
      <c r="AN11" s="3">
        <f t="shared" si="9"/>
        <v>2881</v>
      </c>
      <c r="AO11" s="3">
        <f t="shared" si="10"/>
        <v>2892.886886800155</v>
      </c>
      <c r="AP11" s="3">
        <f t="shared" si="24"/>
        <v>2954.6390000000001</v>
      </c>
      <c r="AQ11" s="3">
        <f t="shared" si="11"/>
        <v>2948.7195780914553</v>
      </c>
      <c r="AR11" s="10"/>
      <c r="AS11" s="4">
        <f t="shared" si="12"/>
        <v>1.9304969145826567</v>
      </c>
      <c r="AT11" s="4">
        <f t="shared" si="13"/>
        <v>2.0014471780028944</v>
      </c>
      <c r="AU11" s="4">
        <f t="shared" si="14"/>
        <v>2.0794862894828183</v>
      </c>
      <c r="AV11" s="4">
        <f t="shared" si="15"/>
        <v>2.0342393992912444</v>
      </c>
      <c r="AW11" s="4">
        <f t="shared" si="25"/>
        <v>2.177</v>
      </c>
      <c r="AX11" s="4">
        <f t="shared" si="16"/>
        <v>2.2512913917722361</v>
      </c>
      <c r="AY11" t="s">
        <v>42</v>
      </c>
      <c r="BB11" s="3">
        <v>2923.4369999999999</v>
      </c>
      <c r="BC11" s="3">
        <v>2954.6390000000001</v>
      </c>
      <c r="BD11" s="3">
        <v>2989.1709999999998</v>
      </c>
      <c r="BE11" s="3">
        <v>2943.53</v>
      </c>
      <c r="BF11" s="3">
        <v>2952.123</v>
      </c>
      <c r="BG11" s="4">
        <v>2.0649999999999999</v>
      </c>
      <c r="BH11" s="4">
        <v>2.177</v>
      </c>
      <c r="BI11" s="4">
        <v>2.2919999999999998</v>
      </c>
      <c r="BJ11" s="31"/>
      <c r="BK11" s="17">
        <f t="shared" si="17"/>
        <v>16</v>
      </c>
      <c r="BL11" s="3">
        <f t="shared" si="18"/>
        <v>5537</v>
      </c>
      <c r="BM11" s="3">
        <f t="shared" si="19"/>
        <v>6011</v>
      </c>
      <c r="BN11" s="3">
        <f t="shared" si="20"/>
        <v>5904.8244828218658</v>
      </c>
      <c r="BO11" s="18">
        <f t="shared" si="21"/>
        <v>6489.7491030000001</v>
      </c>
      <c r="BP11" s="18">
        <f t="shared" si="22"/>
        <v>6695.9270029075533</v>
      </c>
    </row>
    <row r="12" spans="1:70" x14ac:dyDescent="0.25">
      <c r="A12" s="6">
        <v>18</v>
      </c>
      <c r="B12" s="3">
        <v>1960</v>
      </c>
      <c r="C12" s="3">
        <v>1782</v>
      </c>
      <c r="D12" s="3">
        <v>4453</v>
      </c>
      <c r="E12" s="3">
        <v>4359</v>
      </c>
      <c r="F12" s="3">
        <v>0</v>
      </c>
      <c r="G12" s="3">
        <v>1830</v>
      </c>
      <c r="H12" s="3">
        <v>2096</v>
      </c>
      <c r="I12" s="3">
        <v>4275</v>
      </c>
      <c r="J12" s="3">
        <v>4275</v>
      </c>
      <c r="K12" s="3">
        <v>0</v>
      </c>
      <c r="L12" s="3">
        <v>1687</v>
      </c>
      <c r="M12" s="3">
        <v>3943</v>
      </c>
      <c r="N12" s="3">
        <v>3943</v>
      </c>
      <c r="O12" s="3">
        <v>1731</v>
      </c>
      <c r="P12" s="3">
        <v>2096</v>
      </c>
      <c r="Q12" s="3">
        <v>3838.5740649601003</v>
      </c>
      <c r="R12" s="3">
        <v>3838.5740649601003</v>
      </c>
      <c r="S12" s="3">
        <v>1722.6387621142228</v>
      </c>
      <c r="T12" s="3">
        <v>2022</v>
      </c>
      <c r="U12" s="3">
        <v>1899.6654704985533</v>
      </c>
      <c r="V12" s="3"/>
      <c r="W12" s="3">
        <f>_xlfn.FORECAST.LINEAR(2055, CHOOSE({1,2,3,4}, F12, I12-J12, M12-N12, Q12-R12), CHOOSE({1,2,3,4}, 2010, 2015, 2020, 2025))</f>
        <v>0</v>
      </c>
      <c r="X12" s="15">
        <f>FORECAST(2055, CHOOSE({1,2,3,4,5}, D12/C12, (E12-F12)/G12, J12/L12, N12/O12, R12/S12), CHOOSE({1,2,3,4,5}, 2000, 2010, 2015, 2020, 2025))</f>
        <v>1.963206803381297</v>
      </c>
      <c r="Y12" s="15" cm="1">
        <f t="array" ref="Y12">GROWTH(CHOOSE({1,2,3,4,5}, D12/C12, (E12-F12)/G12, J12/L12, N12/O12, R12/S12), CHOOSE({1,2,3,4,5}, 2000, 2010, 2015, 2020, 2025), 2055)</f>
        <v>1.9920297782064713</v>
      </c>
      <c r="Z12" s="12"/>
      <c r="AA12" s="3">
        <f t="shared" si="0"/>
        <v>0</v>
      </c>
      <c r="AB12" s="3">
        <f t="shared" si="1"/>
        <v>0</v>
      </c>
      <c r="AC12" s="3">
        <f t="shared" si="2"/>
        <v>0</v>
      </c>
      <c r="AD12" s="18">
        <f t="shared" si="26"/>
        <v>0</v>
      </c>
      <c r="AE12" s="18">
        <f t="shared" si="3"/>
        <v>0</v>
      </c>
      <c r="AG12" s="3">
        <f t="shared" si="4"/>
        <v>4359</v>
      </c>
      <c r="AH12" s="3">
        <f t="shared" si="5"/>
        <v>3943</v>
      </c>
      <c r="AI12" s="3">
        <f t="shared" si="6"/>
        <v>3838.5740649601003</v>
      </c>
      <c r="AJ12" s="18">
        <f t="shared" si="23"/>
        <v>3703.5200880000002</v>
      </c>
      <c r="AK12" s="18">
        <f t="shared" si="7"/>
        <v>3729.4361758312925</v>
      </c>
      <c r="AM12" s="3">
        <f t="shared" si="8"/>
        <v>1830</v>
      </c>
      <c r="AN12" s="3">
        <f t="shared" si="9"/>
        <v>1731</v>
      </c>
      <c r="AO12" s="3">
        <f t="shared" si="10"/>
        <v>1722.6387621142228</v>
      </c>
      <c r="AP12" s="3">
        <f t="shared" si="24"/>
        <v>1766.104</v>
      </c>
      <c r="AQ12" s="3">
        <f t="shared" si="11"/>
        <v>1899.6654704985533</v>
      </c>
      <c r="AR12" s="10"/>
      <c r="AS12" s="4">
        <f t="shared" si="12"/>
        <v>2.4988776655443323</v>
      </c>
      <c r="AT12" s="4">
        <f t="shared" si="13"/>
        <v>2.3819672131147542</v>
      </c>
      <c r="AU12" s="4">
        <f t="shared" si="14"/>
        <v>2.2778740612362798</v>
      </c>
      <c r="AV12" s="4">
        <f t="shared" si="15"/>
        <v>2.2283105137196353</v>
      </c>
      <c r="AW12" s="4">
        <f t="shared" si="25"/>
        <v>2.097</v>
      </c>
      <c r="AX12" s="4">
        <f t="shared" si="16"/>
        <v>1.963206803381297</v>
      </c>
      <c r="AY12" t="s">
        <v>42</v>
      </c>
      <c r="BB12" s="3">
        <v>1749.9670000000001</v>
      </c>
      <c r="BC12" s="3">
        <v>1766.104</v>
      </c>
      <c r="BD12" s="3">
        <v>1787.337</v>
      </c>
      <c r="BE12" s="3">
        <v>1764.511</v>
      </c>
      <c r="BF12" s="3">
        <v>1770.0730000000001</v>
      </c>
      <c r="BG12" s="4">
        <v>1.9890000000000001</v>
      </c>
      <c r="BH12" s="4">
        <v>2.097</v>
      </c>
      <c r="BI12" s="4">
        <v>2.2080000000000002</v>
      </c>
      <c r="BJ12" s="31"/>
      <c r="BK12" s="17">
        <f t="shared" si="17"/>
        <v>18</v>
      </c>
      <c r="BL12" s="3">
        <f t="shared" si="18"/>
        <v>4359</v>
      </c>
      <c r="BM12" s="3">
        <f t="shared" si="19"/>
        <v>3943</v>
      </c>
      <c r="BN12" s="3">
        <f t="shared" si="20"/>
        <v>3838.5740649601003</v>
      </c>
      <c r="BO12" s="18">
        <f t="shared" si="21"/>
        <v>3703.5200880000002</v>
      </c>
      <c r="BP12" s="18">
        <f t="shared" si="22"/>
        <v>3729.4361758312925</v>
      </c>
    </row>
    <row r="13" spans="1:70" x14ac:dyDescent="0.25">
      <c r="A13" s="6">
        <v>19</v>
      </c>
      <c r="B13" s="3">
        <v>1957</v>
      </c>
      <c r="C13" s="3">
        <v>1782</v>
      </c>
      <c r="D13" s="3">
        <v>4391</v>
      </c>
      <c r="E13" s="3">
        <v>3874</v>
      </c>
      <c r="F13" s="3">
        <v>413</v>
      </c>
      <c r="G13" s="3">
        <v>1396</v>
      </c>
      <c r="H13" s="3">
        <v>1736</v>
      </c>
      <c r="I13" s="3">
        <v>3754</v>
      </c>
      <c r="J13" s="3">
        <v>3341</v>
      </c>
      <c r="K13" s="3">
        <v>413</v>
      </c>
      <c r="L13" s="3">
        <v>1267</v>
      </c>
      <c r="M13" s="3">
        <v>3934</v>
      </c>
      <c r="N13" s="3">
        <v>3320</v>
      </c>
      <c r="O13" s="3">
        <v>1522</v>
      </c>
      <c r="P13" s="3">
        <v>1736</v>
      </c>
      <c r="Q13" s="3">
        <v>3888.2758353332561</v>
      </c>
      <c r="R13" s="3">
        <v>3274.2758353332561</v>
      </c>
      <c r="S13" s="3">
        <v>1534.4255856444472</v>
      </c>
      <c r="T13" s="3">
        <v>1849</v>
      </c>
      <c r="U13" s="3">
        <v>1551.6427675043301</v>
      </c>
      <c r="V13" s="3"/>
      <c r="W13" s="3">
        <f>_xlfn.FORECAST.LINEAR(2055, CHOOSE({1,2,3,4}, F13, I13-J13, M13-N13, Q13-R13), CHOOSE({1,2,3,4}, 2010, 2015, 2020, 2025))</f>
        <v>1116.4999999999964</v>
      </c>
      <c r="X13" s="15">
        <f>FORECAST(2055, CHOOSE({1,2,3,4,5}, D13/C13, (E13-F13)/G13, J13/L13, N13/O13, R13/S13), CHOOSE({1,2,3,4,5}, 2000, 2010, 2015, 2020, 2025))</f>
        <v>1.8010520789507005</v>
      </c>
      <c r="Y13" s="15" cm="1">
        <f t="array" ref="Y13">GROWTH(CHOOSE({1,2,3,4,5}, D13/C13, (E13-F13)/G13, J13/L13, N13/O13, R13/S13), CHOOSE({1,2,3,4,5}, 2000, 2010, 2015, 2020, 2025), 2055)</f>
        <v>1.8438171953220361</v>
      </c>
      <c r="Z13" s="12"/>
      <c r="AA13" s="3">
        <f t="shared" si="0"/>
        <v>413</v>
      </c>
      <c r="AB13" s="3">
        <f t="shared" si="1"/>
        <v>614</v>
      </c>
      <c r="AC13" s="3">
        <f t="shared" si="2"/>
        <v>614</v>
      </c>
      <c r="AD13" s="18">
        <f t="shared" si="26"/>
        <v>1116.4999999999964</v>
      </c>
      <c r="AE13" s="18">
        <f t="shared" si="3"/>
        <v>1116.4999999999964</v>
      </c>
      <c r="AG13" s="3">
        <f t="shared" si="4"/>
        <v>3461</v>
      </c>
      <c r="AH13" s="3">
        <f t="shared" si="5"/>
        <v>3320</v>
      </c>
      <c r="AI13" s="3">
        <f t="shared" si="6"/>
        <v>3274.2758353332561</v>
      </c>
      <c r="AJ13" s="18">
        <f t="shared" si="23"/>
        <v>3894.7233600000004</v>
      </c>
      <c r="AK13" s="18">
        <f t="shared" si="7"/>
        <v>2794.5894322024924</v>
      </c>
      <c r="AM13" s="3">
        <f t="shared" si="8"/>
        <v>1396</v>
      </c>
      <c r="AN13" s="3">
        <f t="shared" si="9"/>
        <v>1522</v>
      </c>
      <c r="AO13" s="3">
        <f t="shared" si="10"/>
        <v>1534.4255856444472</v>
      </c>
      <c r="AP13" s="3">
        <f t="shared" si="24"/>
        <v>1552.92</v>
      </c>
      <c r="AQ13" s="3">
        <f t="shared" si="11"/>
        <v>1551.6427675043301</v>
      </c>
      <c r="AR13" s="10"/>
      <c r="AS13" s="4">
        <f t="shared" si="12"/>
        <v>2.4640852974186309</v>
      </c>
      <c r="AT13" s="4">
        <f t="shared" si="13"/>
        <v>2.4792263610315186</v>
      </c>
      <c r="AU13" s="4">
        <f t="shared" si="14"/>
        <v>2.1813403416557162</v>
      </c>
      <c r="AV13" s="4">
        <f t="shared" si="15"/>
        <v>2.1338772410772107</v>
      </c>
      <c r="AW13" s="4">
        <f t="shared" si="25"/>
        <v>2.508</v>
      </c>
      <c r="AX13" s="4">
        <f t="shared" si="16"/>
        <v>1.8010520789507005</v>
      </c>
      <c r="AY13" t="s">
        <v>42</v>
      </c>
      <c r="BB13" s="3">
        <v>1538.1969999999999</v>
      </c>
      <c r="BC13" s="3">
        <v>1552.92</v>
      </c>
      <c r="BD13" s="3">
        <v>1572.94</v>
      </c>
      <c r="BE13" s="3">
        <v>1556.3140000000001</v>
      </c>
      <c r="BF13" s="3">
        <v>1552.1769999999999</v>
      </c>
      <c r="BG13" s="4">
        <v>2.379</v>
      </c>
      <c r="BH13" s="4">
        <v>2.508</v>
      </c>
      <c r="BI13" s="4">
        <v>2.641</v>
      </c>
      <c r="BJ13" s="31"/>
      <c r="BK13" s="17">
        <f t="shared" si="17"/>
        <v>19</v>
      </c>
      <c r="BL13" s="3">
        <f t="shared" si="18"/>
        <v>3874</v>
      </c>
      <c r="BM13" s="3">
        <f t="shared" si="19"/>
        <v>3934</v>
      </c>
      <c r="BN13" s="3">
        <f t="shared" si="20"/>
        <v>3888.2758353332561</v>
      </c>
      <c r="BO13" s="18">
        <f t="shared" si="21"/>
        <v>5011.2233599999963</v>
      </c>
      <c r="BP13" s="18">
        <f t="shared" si="22"/>
        <v>3911.0894322024888</v>
      </c>
    </row>
    <row r="14" spans="1:70" x14ac:dyDescent="0.25">
      <c r="A14" s="6">
        <v>20.010000000000002</v>
      </c>
      <c r="B14" s="3">
        <v>2352</v>
      </c>
      <c r="C14" s="3">
        <v>2217</v>
      </c>
      <c r="D14" s="3">
        <v>5400</v>
      </c>
      <c r="E14" s="3">
        <v>5425</v>
      </c>
      <c r="F14" s="3">
        <v>0</v>
      </c>
      <c r="G14" s="3">
        <v>2128</v>
      </c>
      <c r="H14" s="3">
        <v>2373</v>
      </c>
      <c r="I14" s="3">
        <v>5267</v>
      </c>
      <c r="J14" s="3">
        <v>5267</v>
      </c>
      <c r="K14" s="3">
        <v>0</v>
      </c>
      <c r="L14" s="3">
        <v>1942</v>
      </c>
      <c r="M14" s="3">
        <v>5475</v>
      </c>
      <c r="N14" s="3">
        <v>5475</v>
      </c>
      <c r="O14" s="3">
        <v>2146</v>
      </c>
      <c r="P14" s="3">
        <v>2373</v>
      </c>
      <c r="Q14" s="3">
        <v>5368.3883365137644</v>
      </c>
      <c r="R14" s="3">
        <v>5368.3883365137644</v>
      </c>
      <c r="S14" s="3">
        <v>2151.0153919081145</v>
      </c>
      <c r="T14" s="3">
        <v>2384</v>
      </c>
      <c r="U14" s="3">
        <v>2044.2594301952936</v>
      </c>
      <c r="V14" s="3"/>
      <c r="W14" s="3">
        <f>_xlfn.FORECAST.LINEAR(2055, CHOOSE({1,2,3,4}, F14, I14-J14, M14-N14, Q14-R14), CHOOSE({1,2,3,4}, 2010, 2015, 2020, 2025))</f>
        <v>0</v>
      </c>
      <c r="X14" s="15">
        <f>FORECAST(2055, CHOOSE({1,2,3,4,5}, D14/C14, (E14-F14)/G14, J14/L14, N14/O14, R14/S14), CHOOSE({1,2,3,4,5}, 2000, 2010, 2015, 2020, 2025))</f>
        <v>2.6790921354819508</v>
      </c>
      <c r="Y14" s="15" cm="1">
        <f t="array" ref="Y14">GROWTH(CHOOSE({1,2,3,4,5}, D14/C14, (E14-F14)/G14, J14/L14, N14/O14, R14/S14), CHOOSE({1,2,3,4,5}, 2000, 2010, 2015, 2020, 2025), 2055)</f>
        <v>2.683676822166476</v>
      </c>
      <c r="Z14" s="12"/>
      <c r="AA14" s="3">
        <f t="shared" si="0"/>
        <v>0</v>
      </c>
      <c r="AB14" s="3">
        <f t="shared" si="1"/>
        <v>0</v>
      </c>
      <c r="AC14" s="3">
        <f t="shared" si="2"/>
        <v>0</v>
      </c>
      <c r="AD14" s="18">
        <f t="shared" si="26"/>
        <v>0</v>
      </c>
      <c r="AE14" s="18">
        <f t="shared" si="3"/>
        <v>0</v>
      </c>
      <c r="AG14" s="3">
        <f t="shared" si="4"/>
        <v>5425</v>
      </c>
      <c r="AH14" s="3">
        <f t="shared" si="5"/>
        <v>5475</v>
      </c>
      <c r="AI14" s="3">
        <f t="shared" si="6"/>
        <v>5368.3883365137644</v>
      </c>
      <c r="AJ14" s="18">
        <f t="shared" si="23"/>
        <v>6244.4305289999993</v>
      </c>
      <c r="AK14" s="18">
        <f t="shared" si="7"/>
        <v>5476.759362321025</v>
      </c>
      <c r="AM14" s="3">
        <f t="shared" si="8"/>
        <v>2128</v>
      </c>
      <c r="AN14" s="3">
        <f t="shared" si="9"/>
        <v>2146</v>
      </c>
      <c r="AO14" s="3">
        <f t="shared" si="10"/>
        <v>2151.0153919081145</v>
      </c>
      <c r="AP14" s="3">
        <f t="shared" si="24"/>
        <v>2184.1309999999999</v>
      </c>
      <c r="AQ14" s="3">
        <f t="shared" si="11"/>
        <v>2044.2594301952936</v>
      </c>
      <c r="AR14" s="10"/>
      <c r="AS14" s="4">
        <f t="shared" si="12"/>
        <v>2.4357239512855209</v>
      </c>
      <c r="AT14" s="4">
        <f t="shared" si="13"/>
        <v>2.549342105263158</v>
      </c>
      <c r="AU14" s="4">
        <f t="shared" si="14"/>
        <v>2.5512581547064306</v>
      </c>
      <c r="AV14" s="4">
        <f t="shared" si="15"/>
        <v>2.4957461284140767</v>
      </c>
      <c r="AW14" s="4">
        <f t="shared" si="25"/>
        <v>2.859</v>
      </c>
      <c r="AX14" s="4">
        <f t="shared" si="16"/>
        <v>2.6790921354819508</v>
      </c>
      <c r="AY14" t="s">
        <v>42</v>
      </c>
      <c r="BB14" s="3">
        <v>2162.6019999999999</v>
      </c>
      <c r="BC14" s="3">
        <v>2184.1309999999999</v>
      </c>
      <c r="BD14" s="3">
        <v>2217.3429999999998</v>
      </c>
      <c r="BE14" s="3">
        <v>2197.8049999999998</v>
      </c>
      <c r="BF14" s="3">
        <v>2183.6190000000001</v>
      </c>
      <c r="BG14" s="4">
        <v>2.7120000000000002</v>
      </c>
      <c r="BH14" s="4">
        <v>2.859</v>
      </c>
      <c r="BI14" s="4">
        <v>3.01</v>
      </c>
      <c r="BJ14" s="31"/>
      <c r="BK14" s="17">
        <f t="shared" si="17"/>
        <v>20.010000000000002</v>
      </c>
      <c r="BL14" s="3">
        <f t="shared" si="18"/>
        <v>5425</v>
      </c>
      <c r="BM14" s="3">
        <f t="shared" si="19"/>
        <v>5475</v>
      </c>
      <c r="BN14" s="3">
        <f t="shared" si="20"/>
        <v>5368.3883365137644</v>
      </c>
      <c r="BO14" s="18">
        <f t="shared" si="21"/>
        <v>6244.4305289999993</v>
      </c>
      <c r="BP14" s="18">
        <f t="shared" si="22"/>
        <v>5476.759362321025</v>
      </c>
    </row>
    <row r="15" spans="1:70" x14ac:dyDescent="0.25">
      <c r="A15" s="6">
        <v>20.02</v>
      </c>
      <c r="B15" s="3">
        <v>2167</v>
      </c>
      <c r="C15" s="3">
        <v>1889</v>
      </c>
      <c r="D15" s="3">
        <v>5154</v>
      </c>
      <c r="E15" s="3">
        <v>5287</v>
      </c>
      <c r="F15" s="3">
        <v>0</v>
      </c>
      <c r="G15" s="3">
        <v>1864</v>
      </c>
      <c r="H15" s="3">
        <v>2224</v>
      </c>
      <c r="I15" s="3">
        <v>5110</v>
      </c>
      <c r="J15" s="3">
        <v>5110</v>
      </c>
      <c r="K15" s="3">
        <v>0</v>
      </c>
      <c r="L15" s="3">
        <v>1692</v>
      </c>
      <c r="M15" s="3">
        <v>4811</v>
      </c>
      <c r="N15" s="3">
        <v>4811</v>
      </c>
      <c r="O15" s="3">
        <v>1754</v>
      </c>
      <c r="P15" s="3">
        <v>2224</v>
      </c>
      <c r="Q15" s="3">
        <v>4704.9101425864474</v>
      </c>
      <c r="R15" s="3">
        <v>4704.9101425864474</v>
      </c>
      <c r="S15" s="3">
        <v>1753.474947469668</v>
      </c>
      <c r="T15" s="3">
        <v>2181</v>
      </c>
      <c r="U15" s="3">
        <v>1979.4414482622722</v>
      </c>
      <c r="V15" s="3"/>
      <c r="W15" s="3">
        <f>_xlfn.FORECAST.LINEAR(2055, CHOOSE({1,2,3,4}, F15, I15-J15, M15-N15, Q15-R15), CHOOSE({1,2,3,4}, 2010, 2015, 2020, 2025))</f>
        <v>0</v>
      </c>
      <c r="X15" s="15">
        <f>FORECAST(2055, CHOOSE({1,2,3,4,5}, D15/C15, (E15-F15)/G15, J15/L15, N15/O15, R15/S15), CHOOSE({1,2,3,4,5}, 2000, 2010, 2015, 2020, 2025))</f>
        <v>2.7411317712389329</v>
      </c>
      <c r="Y15" s="15" cm="1">
        <f t="array" ref="Y15">GROWTH(CHOOSE({1,2,3,4,5}, D15/C15, (E15-F15)/G15, J15/L15, N15/O15, R15/S15), CHOOSE({1,2,3,4,5}, 2000, 2010, 2015, 2020, 2025), 2055)</f>
        <v>2.7365533793947656</v>
      </c>
      <c r="Z15" s="12"/>
      <c r="AA15" s="3">
        <f t="shared" si="0"/>
        <v>0</v>
      </c>
      <c r="AB15" s="3">
        <f t="shared" si="1"/>
        <v>0</v>
      </c>
      <c r="AC15" s="3">
        <f t="shared" si="2"/>
        <v>0</v>
      </c>
      <c r="AD15" s="18">
        <f t="shared" si="26"/>
        <v>0</v>
      </c>
      <c r="AE15" s="18">
        <f t="shared" si="3"/>
        <v>0</v>
      </c>
      <c r="AG15" s="3">
        <f t="shared" si="4"/>
        <v>5287</v>
      </c>
      <c r="AH15" s="3">
        <f t="shared" si="5"/>
        <v>4811</v>
      </c>
      <c r="AI15" s="3">
        <f t="shared" si="6"/>
        <v>4704.9101425864474</v>
      </c>
      <c r="AJ15" s="18">
        <f t="shared" si="23"/>
        <v>4023.0984570000001</v>
      </c>
      <c r="AK15" s="18">
        <f t="shared" si="7"/>
        <v>5425.9098431389211</v>
      </c>
      <c r="AM15" s="3">
        <f t="shared" si="8"/>
        <v>1864</v>
      </c>
      <c r="AN15" s="3">
        <f t="shared" si="9"/>
        <v>1754</v>
      </c>
      <c r="AO15" s="3">
        <f t="shared" si="10"/>
        <v>1753.474947469668</v>
      </c>
      <c r="AP15" s="3">
        <f t="shared" si="24"/>
        <v>1790.431</v>
      </c>
      <c r="AQ15" s="3">
        <f t="shared" si="11"/>
        <v>1979.4414482622722</v>
      </c>
      <c r="AR15" s="10"/>
      <c r="AS15" s="4">
        <f t="shared" si="12"/>
        <v>2.7284277395447325</v>
      </c>
      <c r="AT15" s="4">
        <f t="shared" si="13"/>
        <v>2.8363733905579398</v>
      </c>
      <c r="AU15" s="4">
        <f t="shared" si="14"/>
        <v>2.7428734321550743</v>
      </c>
      <c r="AV15" s="4">
        <f t="shared" si="15"/>
        <v>2.6831921091178486</v>
      </c>
      <c r="AW15" s="4">
        <f t="shared" si="25"/>
        <v>2.2469999999999999</v>
      </c>
      <c r="AX15" s="4">
        <f t="shared" si="16"/>
        <v>2.7411317712389329</v>
      </c>
      <c r="AY15" t="s">
        <v>42</v>
      </c>
      <c r="BB15" s="3">
        <v>1770.585</v>
      </c>
      <c r="BC15" s="3">
        <v>1790.431</v>
      </c>
      <c r="BD15" s="3">
        <v>1820.914</v>
      </c>
      <c r="BE15" s="3">
        <v>1806.232</v>
      </c>
      <c r="BF15" s="3">
        <v>1795.683</v>
      </c>
      <c r="BG15" s="4">
        <v>2.1309999999999998</v>
      </c>
      <c r="BH15" s="4">
        <v>2.2469999999999999</v>
      </c>
      <c r="BI15" s="4">
        <v>2.3660000000000001</v>
      </c>
      <c r="BJ15" s="31"/>
      <c r="BK15" s="17">
        <f t="shared" si="17"/>
        <v>20.02</v>
      </c>
      <c r="BL15" s="3">
        <f t="shared" si="18"/>
        <v>5287</v>
      </c>
      <c r="BM15" s="3">
        <f t="shared" si="19"/>
        <v>4811</v>
      </c>
      <c r="BN15" s="3">
        <f t="shared" si="20"/>
        <v>4704.9101425864474</v>
      </c>
      <c r="BO15" s="18">
        <f t="shared" si="21"/>
        <v>4023.0984570000001</v>
      </c>
      <c r="BP15" s="18">
        <f t="shared" si="22"/>
        <v>5425.9098431389211</v>
      </c>
    </row>
    <row r="16" spans="1:70" x14ac:dyDescent="0.25">
      <c r="A16" s="6">
        <v>21.02</v>
      </c>
      <c r="B16" s="3">
        <v>2003</v>
      </c>
      <c r="C16" s="3">
        <v>1924</v>
      </c>
      <c r="D16" s="3">
        <v>4200</v>
      </c>
      <c r="E16" s="3">
        <v>4633</v>
      </c>
      <c r="F16" s="3">
        <v>113</v>
      </c>
      <c r="G16" s="3">
        <v>1836</v>
      </c>
      <c r="H16" s="3">
        <v>2100</v>
      </c>
      <c r="I16" s="3">
        <v>4531</v>
      </c>
      <c r="J16" s="3">
        <v>4418</v>
      </c>
      <c r="K16" s="3">
        <v>113</v>
      </c>
      <c r="L16" s="3">
        <v>1690</v>
      </c>
      <c r="M16" s="3">
        <v>4799</v>
      </c>
      <c r="N16" s="3">
        <v>4373</v>
      </c>
      <c r="O16" s="3">
        <v>1848</v>
      </c>
      <c r="P16" s="3">
        <v>2100</v>
      </c>
      <c r="Q16" s="3">
        <v>4704.5096852350853</v>
      </c>
      <c r="R16" s="3">
        <v>4278.5096852350853</v>
      </c>
      <c r="S16" s="3">
        <v>1848.2852971771711</v>
      </c>
      <c r="T16" s="3">
        <v>2171</v>
      </c>
      <c r="U16" s="3">
        <v>1960.4946535433889</v>
      </c>
      <c r="V16" s="3"/>
      <c r="W16" s="3">
        <f>_xlfn.FORECAST.LINEAR(2055, CHOOSE({1,2,3,4}, F16, I16-J16, M16-N16, Q16-R16), CHOOSE({1,2,3,4}, 2010, 2015, 2020, 2025))</f>
        <v>1208.5</v>
      </c>
      <c r="X16" s="15">
        <f>FORECAST(2055, CHOOSE({1,2,3,4,5}, D16/C16, (E16-F16)/G16, J16/L16, N16/O16, R16/S16), CHOOSE({1,2,3,4,5}, 2000, 2010, 2015, 2020, 2025))</f>
        <v>2.5949079480529464</v>
      </c>
      <c r="Y16" s="15" cm="1">
        <f t="array" ref="Y16">GROWTH(CHOOSE({1,2,3,4,5}, D16/C16, (E16-F16)/G16, J16/L16, N16/O16, R16/S16), CHOOSE({1,2,3,4,5}, 2000, 2010, 2015, 2020, 2025), 2055)</f>
        <v>2.6129352985849441</v>
      </c>
      <c r="Z16" s="12"/>
      <c r="AA16" s="3">
        <f t="shared" si="0"/>
        <v>113</v>
      </c>
      <c r="AB16" s="3">
        <f t="shared" si="1"/>
        <v>426</v>
      </c>
      <c r="AC16" s="3">
        <f t="shared" si="2"/>
        <v>426</v>
      </c>
      <c r="AD16" s="18">
        <f t="shared" si="26"/>
        <v>1208.5</v>
      </c>
      <c r="AE16" s="18">
        <f t="shared" si="3"/>
        <v>1208.5</v>
      </c>
      <c r="AG16" s="3">
        <f t="shared" si="4"/>
        <v>4520</v>
      </c>
      <c r="AH16" s="3">
        <f t="shared" si="5"/>
        <v>4373</v>
      </c>
      <c r="AI16" s="3">
        <f t="shared" si="6"/>
        <v>4278.5096852350853</v>
      </c>
      <c r="AJ16" s="18">
        <f t="shared" si="23"/>
        <v>4039.4180620000002</v>
      </c>
      <c r="AK16" s="18">
        <f t="shared" si="7"/>
        <v>5087.3031585950475</v>
      </c>
      <c r="AM16" s="3">
        <f t="shared" si="8"/>
        <v>1836</v>
      </c>
      <c r="AN16" s="3">
        <f t="shared" si="9"/>
        <v>1848</v>
      </c>
      <c r="AO16" s="3">
        <f t="shared" si="10"/>
        <v>1848.2852971771711</v>
      </c>
      <c r="AP16" s="3">
        <f t="shared" si="24"/>
        <v>1908.086</v>
      </c>
      <c r="AQ16" s="3">
        <f t="shared" si="11"/>
        <v>1960.4946535433889</v>
      </c>
      <c r="AR16" s="10"/>
      <c r="AS16" s="4">
        <f t="shared" si="12"/>
        <v>2.182952182952183</v>
      </c>
      <c r="AT16" s="4">
        <f t="shared" si="13"/>
        <v>2.4618736383442266</v>
      </c>
      <c r="AU16" s="4">
        <f t="shared" si="14"/>
        <v>2.3663419913419914</v>
      </c>
      <c r="AV16" s="4">
        <f t="shared" si="15"/>
        <v>2.3148534978715247</v>
      </c>
      <c r="AW16" s="4">
        <f t="shared" si="25"/>
        <v>2.117</v>
      </c>
      <c r="AX16" s="4">
        <f t="shared" si="16"/>
        <v>2.5949079480529464</v>
      </c>
      <c r="AY16" t="s">
        <v>42</v>
      </c>
      <c r="BB16" s="3">
        <v>1875.213</v>
      </c>
      <c r="BC16" s="3">
        <v>1908.086</v>
      </c>
      <c r="BD16" s="3">
        <v>1944.3240000000001</v>
      </c>
      <c r="BE16" s="3">
        <v>1899.0730000000001</v>
      </c>
      <c r="BF16" s="3">
        <v>1909.4849999999999</v>
      </c>
      <c r="BG16" s="4">
        <v>2.008</v>
      </c>
      <c r="BH16" s="4">
        <v>2.117</v>
      </c>
      <c r="BI16" s="4">
        <v>2.2290000000000001</v>
      </c>
      <c r="BJ16" s="31"/>
      <c r="BK16" s="17">
        <f t="shared" si="17"/>
        <v>21.02</v>
      </c>
      <c r="BL16" s="3">
        <f t="shared" si="18"/>
        <v>4633</v>
      </c>
      <c r="BM16" s="3">
        <f t="shared" si="19"/>
        <v>4799</v>
      </c>
      <c r="BN16" s="3">
        <f t="shared" si="20"/>
        <v>4704.5096852350853</v>
      </c>
      <c r="BO16" s="18">
        <f t="shared" si="21"/>
        <v>5247.9180620000006</v>
      </c>
      <c r="BP16" s="18">
        <f t="shared" si="22"/>
        <v>6295.8031585950475</v>
      </c>
    </row>
    <row r="17" spans="1:68" x14ac:dyDescent="0.25">
      <c r="A17" s="6">
        <v>21.03</v>
      </c>
      <c r="B17" s="3">
        <v>1828</v>
      </c>
      <c r="C17" s="3">
        <v>1680</v>
      </c>
      <c r="D17" s="3">
        <v>3063</v>
      </c>
      <c r="E17" s="3">
        <v>3265</v>
      </c>
      <c r="F17" s="3">
        <v>71</v>
      </c>
      <c r="G17" s="3">
        <v>1700</v>
      </c>
      <c r="H17" s="3">
        <v>1829</v>
      </c>
      <c r="I17" s="3">
        <v>3706</v>
      </c>
      <c r="J17" s="3">
        <v>3635</v>
      </c>
      <c r="K17" s="3">
        <v>71</v>
      </c>
      <c r="L17" s="3">
        <v>1817</v>
      </c>
      <c r="M17" s="3">
        <v>3636</v>
      </c>
      <c r="N17" s="3">
        <v>3573</v>
      </c>
      <c r="O17" s="3">
        <v>1887</v>
      </c>
      <c r="P17" s="3">
        <v>1829</v>
      </c>
      <c r="Q17" s="3">
        <v>3563.7197772765508</v>
      </c>
      <c r="R17" s="3">
        <v>3500.7197772765508</v>
      </c>
      <c r="S17" s="3">
        <v>1889.9496393692136</v>
      </c>
      <c r="T17" s="3">
        <v>2055</v>
      </c>
      <c r="U17" s="3">
        <v>1796.9538991277655</v>
      </c>
      <c r="V17" s="3"/>
      <c r="W17" s="3">
        <f>_xlfn.FORECAST.LINEAR(2055, CHOOSE({1,2,3,4}, F17, I17-J17, M17-N17, Q17-R17), CHOOSE({1,2,3,4}, 2010, 2015, 2020, 2025))</f>
        <v>43</v>
      </c>
      <c r="X17" s="15">
        <f>FORECAST(2055, CHOOSE({1,2,3,4,5}, D17/C17, (E17-F17)/G17, J17/L17, N17/O17, R17/S17), CHOOSE({1,2,3,4,5}, 2000, 2010, 2015, 2020, 2025))</f>
        <v>1.9668223030416969</v>
      </c>
      <c r="Y17" s="15" cm="1">
        <f t="array" ref="Y17">GROWTH(CHOOSE({1,2,3,4,5}, D17/C17, (E17-F17)/G17, J17/L17, N17/O17, R17/S17), CHOOSE({1,2,3,4,5}, 2000, 2010, 2015, 2020, 2025), 2055)</f>
        <v>1.968540212329976</v>
      </c>
      <c r="Z17" s="12"/>
      <c r="AA17" s="3">
        <f t="shared" si="0"/>
        <v>71</v>
      </c>
      <c r="AB17" s="3">
        <f t="shared" si="1"/>
        <v>63</v>
      </c>
      <c r="AC17" s="3">
        <f t="shared" si="2"/>
        <v>63</v>
      </c>
      <c r="AD17" s="18">
        <f t="shared" si="26"/>
        <v>43</v>
      </c>
      <c r="AE17" s="18">
        <f t="shared" si="3"/>
        <v>43</v>
      </c>
      <c r="AG17" s="3">
        <f t="shared" si="4"/>
        <v>3194</v>
      </c>
      <c r="AH17" s="3">
        <f t="shared" si="5"/>
        <v>3573</v>
      </c>
      <c r="AI17" s="3">
        <f t="shared" si="6"/>
        <v>3500.7197772765508</v>
      </c>
      <c r="AJ17" s="18">
        <f t="shared" si="23"/>
        <v>3754.1281159999999</v>
      </c>
      <c r="AK17" s="18">
        <f t="shared" si="7"/>
        <v>3534.2890063422287</v>
      </c>
      <c r="AM17" s="3">
        <f t="shared" si="8"/>
        <v>1700</v>
      </c>
      <c r="AN17" s="3">
        <f t="shared" si="9"/>
        <v>1887</v>
      </c>
      <c r="AO17" s="3">
        <f t="shared" si="10"/>
        <v>1889.9496393692136</v>
      </c>
      <c r="AP17" s="3">
        <f t="shared" si="24"/>
        <v>1909.5260000000001</v>
      </c>
      <c r="AQ17" s="3">
        <f t="shared" si="11"/>
        <v>1796.9538991277655</v>
      </c>
      <c r="AR17" s="10"/>
      <c r="AS17" s="4">
        <f t="shared" si="12"/>
        <v>1.8232142857142857</v>
      </c>
      <c r="AT17" s="4">
        <f t="shared" si="13"/>
        <v>1.8788235294117648</v>
      </c>
      <c r="AU17" s="4">
        <f t="shared" si="14"/>
        <v>1.8934817170111289</v>
      </c>
      <c r="AV17" s="4">
        <f t="shared" si="15"/>
        <v>1.8522820419939576</v>
      </c>
      <c r="AW17" s="4">
        <f t="shared" si="25"/>
        <v>1.966</v>
      </c>
      <c r="AX17" s="4">
        <f t="shared" si="16"/>
        <v>1.9668223030416969</v>
      </c>
      <c r="AY17" t="s">
        <v>42</v>
      </c>
      <c r="BB17" s="3">
        <v>1898.5239999999999</v>
      </c>
      <c r="BC17" s="3">
        <v>1909.5260000000001</v>
      </c>
      <c r="BD17" s="3">
        <v>1924.364</v>
      </c>
      <c r="BE17" s="3">
        <v>1909.0840000000001</v>
      </c>
      <c r="BF17" s="3">
        <v>1910.442</v>
      </c>
      <c r="BG17" s="4">
        <v>1.865</v>
      </c>
      <c r="BH17" s="4">
        <v>1.966</v>
      </c>
      <c r="BI17" s="4">
        <v>2.0699999999999998</v>
      </c>
      <c r="BJ17" s="31"/>
      <c r="BK17" s="17">
        <f t="shared" si="17"/>
        <v>21.03</v>
      </c>
      <c r="BL17" s="3">
        <f t="shared" si="18"/>
        <v>3265</v>
      </c>
      <c r="BM17" s="3">
        <f t="shared" si="19"/>
        <v>3636</v>
      </c>
      <c r="BN17" s="3">
        <f t="shared" si="20"/>
        <v>3563.7197772765508</v>
      </c>
      <c r="BO17" s="18">
        <f t="shared" si="21"/>
        <v>3797.1281159999999</v>
      </c>
      <c r="BP17" s="18">
        <f t="shared" si="22"/>
        <v>3577.2890063422287</v>
      </c>
    </row>
    <row r="18" spans="1:68" x14ac:dyDescent="0.25">
      <c r="A18" s="6">
        <v>21.04</v>
      </c>
      <c r="B18" s="3">
        <v>2164</v>
      </c>
      <c r="C18" s="3">
        <v>2093</v>
      </c>
      <c r="D18" s="3">
        <v>4486</v>
      </c>
      <c r="E18" s="3">
        <v>4550</v>
      </c>
      <c r="F18" s="3">
        <v>51</v>
      </c>
      <c r="G18" s="3">
        <v>2045</v>
      </c>
      <c r="H18" s="3">
        <v>2169</v>
      </c>
      <c r="I18" s="3">
        <v>4541</v>
      </c>
      <c r="J18" s="3">
        <v>4490</v>
      </c>
      <c r="K18" s="3">
        <v>51</v>
      </c>
      <c r="L18" s="3">
        <v>1919</v>
      </c>
      <c r="M18" s="3">
        <v>4559</v>
      </c>
      <c r="N18" s="3">
        <v>4492</v>
      </c>
      <c r="O18" s="3">
        <v>2033</v>
      </c>
      <c r="P18" s="3">
        <v>2169</v>
      </c>
      <c r="Q18" s="3">
        <v>4472.0547103414565</v>
      </c>
      <c r="R18" s="3">
        <v>4405.0547103414565</v>
      </c>
      <c r="S18" s="3">
        <v>2037.9941710587138</v>
      </c>
      <c r="T18" s="3">
        <v>2178</v>
      </c>
      <c r="U18" s="3">
        <v>2341.4249473651462</v>
      </c>
      <c r="V18" s="3"/>
      <c r="W18" s="3">
        <f>_xlfn.FORECAST.LINEAR(2055, CHOOSE({1,2,3,4}, F18, I18-J18, M18-N18, Q18-R18), CHOOSE({1,2,3,4}, 2010, 2015, 2020, 2025))</f>
        <v>107</v>
      </c>
      <c r="X18" s="15">
        <f>FORECAST(2055, CHOOSE({1,2,3,4,5}, D18/C18, (E18-F18)/G18, J18/L18, N18/O18, R18/S18), CHOOSE({1,2,3,4,5}, 2000, 2010, 2015, 2020, 2025))</f>
        <v>2.2735895493303597</v>
      </c>
      <c r="Y18" s="15" cm="1">
        <f t="array" ref="Y18">GROWTH(CHOOSE({1,2,3,4,5}, D18/C18, (E18-F18)/G18, J18/L18, N18/O18, R18/S18), CHOOSE({1,2,3,4,5}, 2000, 2010, 2015, 2020, 2025), 2055)</f>
        <v>2.2739833992599676</v>
      </c>
      <c r="Z18" s="12"/>
      <c r="AA18" s="3">
        <f t="shared" si="0"/>
        <v>51</v>
      </c>
      <c r="AB18" s="3">
        <f t="shared" si="1"/>
        <v>67</v>
      </c>
      <c r="AC18" s="3">
        <f t="shared" si="2"/>
        <v>67</v>
      </c>
      <c r="AD18" s="18">
        <f t="shared" si="26"/>
        <v>107</v>
      </c>
      <c r="AE18" s="18">
        <f t="shared" si="3"/>
        <v>107</v>
      </c>
      <c r="AG18" s="3">
        <f t="shared" si="4"/>
        <v>4499</v>
      </c>
      <c r="AH18" s="3">
        <f t="shared" si="5"/>
        <v>4492</v>
      </c>
      <c r="AI18" s="3">
        <f t="shared" si="6"/>
        <v>4405.0547103414565</v>
      </c>
      <c r="AJ18" s="18">
        <f t="shared" si="23"/>
        <v>4669.1712179999995</v>
      </c>
      <c r="AK18" s="18">
        <f t="shared" si="7"/>
        <v>5323.4392908707841</v>
      </c>
      <c r="AM18" s="3">
        <f t="shared" si="8"/>
        <v>2045</v>
      </c>
      <c r="AN18" s="3">
        <f t="shared" si="9"/>
        <v>2033</v>
      </c>
      <c r="AO18" s="3">
        <f t="shared" si="10"/>
        <v>2037.9941710587138</v>
      </c>
      <c r="AP18" s="3">
        <f t="shared" si="24"/>
        <v>2041.614</v>
      </c>
      <c r="AQ18" s="3">
        <f t="shared" si="11"/>
        <v>2341.4249473651462</v>
      </c>
      <c r="AR18" s="10"/>
      <c r="AS18" s="4">
        <f t="shared" si="12"/>
        <v>2.1433349259436216</v>
      </c>
      <c r="AT18" s="4">
        <f t="shared" si="13"/>
        <v>2.2000000000000002</v>
      </c>
      <c r="AU18" s="4">
        <f t="shared" si="14"/>
        <v>2.2095425479586819</v>
      </c>
      <c r="AV18" s="4">
        <f t="shared" si="15"/>
        <v>2.1614658044154673</v>
      </c>
      <c r="AW18" s="4">
        <f t="shared" si="25"/>
        <v>2.2869999999999999</v>
      </c>
      <c r="AX18" s="4">
        <f t="shared" si="16"/>
        <v>2.2735895493303597</v>
      </c>
      <c r="AY18" t="s">
        <v>42</v>
      </c>
      <c r="BB18" s="3">
        <v>2037.7860000000001</v>
      </c>
      <c r="BC18" s="3">
        <v>2041.614</v>
      </c>
      <c r="BD18" s="3">
        <v>2046.4639999999999</v>
      </c>
      <c r="BE18" s="3">
        <v>2040.5250000000001</v>
      </c>
      <c r="BF18" s="3">
        <v>2042.57</v>
      </c>
      <c r="BG18" s="4">
        <v>2.169</v>
      </c>
      <c r="BH18" s="4">
        <v>2.2869999999999999</v>
      </c>
      <c r="BI18" s="4">
        <v>2.4079999999999999</v>
      </c>
      <c r="BJ18" s="31"/>
      <c r="BK18" s="17">
        <f t="shared" si="17"/>
        <v>21.04</v>
      </c>
      <c r="BL18" s="3">
        <f t="shared" si="18"/>
        <v>4550</v>
      </c>
      <c r="BM18" s="3">
        <f t="shared" si="19"/>
        <v>4559</v>
      </c>
      <c r="BN18" s="3">
        <f t="shared" si="20"/>
        <v>4472.0547103414565</v>
      </c>
      <c r="BO18" s="18">
        <f t="shared" si="21"/>
        <v>4776.1712179999995</v>
      </c>
      <c r="BP18" s="18">
        <f t="shared" si="22"/>
        <v>5430.4392908707841</v>
      </c>
    </row>
    <row r="19" spans="1:68" x14ac:dyDescent="0.25">
      <c r="A19" s="6">
        <v>22.03</v>
      </c>
      <c r="B19" s="3">
        <v>2960</v>
      </c>
      <c r="C19" s="3">
        <v>2786</v>
      </c>
      <c r="D19" s="3">
        <v>5358</v>
      </c>
      <c r="E19" s="3">
        <v>5527</v>
      </c>
      <c r="F19" s="3">
        <v>259</v>
      </c>
      <c r="G19" s="3">
        <v>2801</v>
      </c>
      <c r="H19" s="3">
        <v>3098</v>
      </c>
      <c r="I19" s="3">
        <v>5517</v>
      </c>
      <c r="J19" s="3">
        <v>5258</v>
      </c>
      <c r="K19" s="3">
        <v>259</v>
      </c>
      <c r="L19" s="3">
        <v>2628</v>
      </c>
      <c r="M19" s="3">
        <v>5207</v>
      </c>
      <c r="N19" s="3">
        <v>4959</v>
      </c>
      <c r="O19" s="3">
        <v>2662</v>
      </c>
      <c r="P19" s="3">
        <v>3098</v>
      </c>
      <c r="Q19" s="3">
        <v>5167.0806730565782</v>
      </c>
      <c r="R19" s="3">
        <v>4919.0806730565782</v>
      </c>
      <c r="S19" s="3">
        <v>2699.3045559785255</v>
      </c>
      <c r="T19" s="3">
        <v>3135</v>
      </c>
      <c r="U19" s="3">
        <v>2764.2376295128556</v>
      </c>
      <c r="V19" s="3"/>
      <c r="W19" s="3">
        <f>_xlfn.FORECAST.LINEAR(2055, CHOOSE({1,2,3,4}, F19, I19-J19, M19-N19, Q19-R19), CHOOSE({1,2,3,4}, 2010, 2015, 2020, 2025))</f>
        <v>220.5</v>
      </c>
      <c r="X19" s="15">
        <f>FORECAST(2055, CHOOSE({1,2,3,4,5}, D19/C19, (E19-F19)/G19, J19/L19, N19/O19, R19/S19), CHOOSE({1,2,3,4,5}, 2000, 2010, 2015, 2020, 2025))</f>
        <v>1.7623872159924225</v>
      </c>
      <c r="Y19" s="15" cm="1">
        <f t="array" ref="Y19">GROWTH(CHOOSE({1,2,3,4,5}, D19/C19, (E19-F19)/G19, J19/L19, N19/O19, R19/S19), CHOOSE({1,2,3,4,5}, 2000, 2010, 2015, 2020, 2025), 2055)</f>
        <v>1.7642591608507407</v>
      </c>
      <c r="Z19" s="12"/>
      <c r="AA19" s="3">
        <f t="shared" si="0"/>
        <v>259</v>
      </c>
      <c r="AB19" s="3">
        <f t="shared" si="1"/>
        <v>248</v>
      </c>
      <c r="AC19" s="3">
        <f t="shared" si="2"/>
        <v>248</v>
      </c>
      <c r="AD19" s="18">
        <f t="shared" si="26"/>
        <v>220.5</v>
      </c>
      <c r="AE19" s="18">
        <f t="shared" si="3"/>
        <v>220.5</v>
      </c>
      <c r="AG19" s="3">
        <f t="shared" si="4"/>
        <v>5268</v>
      </c>
      <c r="AH19" s="3">
        <f t="shared" si="5"/>
        <v>4959</v>
      </c>
      <c r="AI19" s="3">
        <f t="shared" si="6"/>
        <v>4919.0806730565782</v>
      </c>
      <c r="AJ19" s="18">
        <f t="shared" si="23"/>
        <v>4972.7948340000003</v>
      </c>
      <c r="AK19" s="18">
        <f t="shared" si="7"/>
        <v>4871.6570602186548</v>
      </c>
      <c r="AM19" s="3">
        <f t="shared" si="8"/>
        <v>2801</v>
      </c>
      <c r="AN19" s="3">
        <f t="shared" si="9"/>
        <v>2662</v>
      </c>
      <c r="AO19" s="3">
        <f t="shared" si="10"/>
        <v>2699.3045559785255</v>
      </c>
      <c r="AP19" s="3">
        <f t="shared" si="24"/>
        <v>2664.9490000000001</v>
      </c>
      <c r="AQ19" s="3">
        <f t="shared" si="11"/>
        <v>2764.2376295128556</v>
      </c>
      <c r="AR19" s="10"/>
      <c r="AS19" s="4">
        <f t="shared" si="12"/>
        <v>1.9231873653984206</v>
      </c>
      <c r="AT19" s="4">
        <f t="shared" si="13"/>
        <v>1.8807568725455195</v>
      </c>
      <c r="AU19" s="4">
        <f t="shared" si="14"/>
        <v>1.862885048835462</v>
      </c>
      <c r="AV19" s="4">
        <f t="shared" si="15"/>
        <v>1.8223511171281528</v>
      </c>
      <c r="AW19" s="4">
        <f t="shared" si="25"/>
        <v>1.8660000000000001</v>
      </c>
      <c r="AX19" s="4">
        <f t="shared" si="16"/>
        <v>1.7623872159924225</v>
      </c>
      <c r="AY19" t="s">
        <v>42</v>
      </c>
      <c r="BB19" s="3">
        <v>2663.4569999999999</v>
      </c>
      <c r="BC19" s="3">
        <v>2664.9490000000001</v>
      </c>
      <c r="BD19" s="3">
        <v>2666.9740000000002</v>
      </c>
      <c r="BE19" s="3">
        <v>2664.8710000000001</v>
      </c>
      <c r="BF19" s="3">
        <v>2665.2869999999998</v>
      </c>
      <c r="BG19" s="4">
        <v>1.77</v>
      </c>
      <c r="BH19" s="4">
        <v>1.8660000000000001</v>
      </c>
      <c r="BI19" s="4">
        <v>1.9650000000000001</v>
      </c>
      <c r="BJ19" s="31"/>
      <c r="BK19" s="17">
        <f t="shared" si="17"/>
        <v>22.03</v>
      </c>
      <c r="BL19" s="3">
        <f t="shared" si="18"/>
        <v>5527</v>
      </c>
      <c r="BM19" s="3">
        <f t="shared" si="19"/>
        <v>5207</v>
      </c>
      <c r="BN19" s="3">
        <f t="shared" si="20"/>
        <v>5167.0806730565782</v>
      </c>
      <c r="BO19" s="18">
        <f t="shared" si="21"/>
        <v>5193.2948340000003</v>
      </c>
      <c r="BP19" s="18">
        <f t="shared" si="22"/>
        <v>5092.1570602186548</v>
      </c>
    </row>
    <row r="20" spans="1:68" x14ac:dyDescent="0.25">
      <c r="A20" s="6">
        <v>22.06</v>
      </c>
      <c r="B20" s="3">
        <v>2240</v>
      </c>
      <c r="C20" s="3">
        <v>2035</v>
      </c>
      <c r="D20" s="3">
        <v>3539</v>
      </c>
      <c r="E20" s="3">
        <v>3611</v>
      </c>
      <c r="F20" s="3">
        <v>79</v>
      </c>
      <c r="G20" s="3">
        <v>2028</v>
      </c>
      <c r="H20" s="3">
        <v>2149</v>
      </c>
      <c r="I20" s="3">
        <v>3608</v>
      </c>
      <c r="J20" s="3">
        <v>3529</v>
      </c>
      <c r="K20" s="3">
        <v>79</v>
      </c>
      <c r="L20" s="3">
        <v>1904</v>
      </c>
      <c r="M20" s="3">
        <v>3776</v>
      </c>
      <c r="N20" s="3">
        <v>3706</v>
      </c>
      <c r="O20" s="3">
        <v>1920</v>
      </c>
      <c r="P20" s="3">
        <v>2149</v>
      </c>
      <c r="Q20" s="3">
        <v>3707.5219079394369</v>
      </c>
      <c r="R20" s="3">
        <v>3637.5219079394369</v>
      </c>
      <c r="S20" s="3">
        <v>1926.4397513991282</v>
      </c>
      <c r="T20" s="3">
        <v>2202</v>
      </c>
      <c r="U20" s="3">
        <v>2129.0214065692448</v>
      </c>
      <c r="V20" s="3"/>
      <c r="W20" s="3">
        <f>_xlfn.FORECAST.LINEAR(2055, CHOOSE({1,2,3,4}, F20, I20-J20, M20-N20, Q20-R20), CHOOSE({1,2,3,4}, 2010, 2015, 2020, 2025))</f>
        <v>47.5</v>
      </c>
      <c r="X20" s="15">
        <f>FORECAST(2055, CHOOSE({1,2,3,4,5}, D20/C20, (E20-F20)/G20, J20/L20, N20/O20, R20/S20), CHOOSE({1,2,3,4,5}, 2000, 2010, 2015, 2020, 2025))</f>
        <v>2.1509366906351755</v>
      </c>
      <c r="Y20" s="15" cm="1">
        <f t="array" ref="Y20">GROWTH(CHOOSE({1,2,3,4,5}, D20/C20, (E20-F20)/G20, J20/L20, N20/O20, R20/S20), CHOOSE({1,2,3,4,5}, 2000, 2010, 2015, 2020, 2025), 2055)</f>
        <v>2.1808847952948578</v>
      </c>
      <c r="Z20" s="12"/>
      <c r="AA20" s="3">
        <f t="shared" si="0"/>
        <v>79</v>
      </c>
      <c r="AB20" s="3">
        <f t="shared" si="1"/>
        <v>70</v>
      </c>
      <c r="AC20" s="3">
        <f t="shared" si="2"/>
        <v>70</v>
      </c>
      <c r="AD20" s="18">
        <f t="shared" si="26"/>
        <v>47.5</v>
      </c>
      <c r="AE20" s="18">
        <f t="shared" si="3"/>
        <v>47.5</v>
      </c>
      <c r="AG20" s="3">
        <f t="shared" si="4"/>
        <v>3532</v>
      </c>
      <c r="AH20" s="3">
        <f t="shared" si="5"/>
        <v>3706</v>
      </c>
      <c r="AI20" s="3">
        <f t="shared" si="6"/>
        <v>3637.5219079394369</v>
      </c>
      <c r="AJ20" s="18">
        <f t="shared" si="23"/>
        <v>3870.5556960000004</v>
      </c>
      <c r="AK20" s="18">
        <f t="shared" si="7"/>
        <v>4579.3902585374981</v>
      </c>
      <c r="AM20" s="3">
        <f t="shared" si="8"/>
        <v>2028</v>
      </c>
      <c r="AN20" s="3">
        <f t="shared" si="9"/>
        <v>1920</v>
      </c>
      <c r="AO20" s="3">
        <f t="shared" si="10"/>
        <v>1926.4397513991282</v>
      </c>
      <c r="AP20" s="3">
        <f t="shared" si="24"/>
        <v>1928.528</v>
      </c>
      <c r="AQ20" s="3">
        <f t="shared" si="11"/>
        <v>2129.0214065692448</v>
      </c>
      <c r="AR20" s="10"/>
      <c r="AS20" s="4">
        <f t="shared" si="12"/>
        <v>1.739066339066339</v>
      </c>
      <c r="AT20" s="4">
        <f t="shared" si="13"/>
        <v>1.7416173570019724</v>
      </c>
      <c r="AU20" s="4">
        <f t="shared" si="14"/>
        <v>1.9302083333333333</v>
      </c>
      <c r="AV20" s="4">
        <f t="shared" si="15"/>
        <v>1.8882095353865023</v>
      </c>
      <c r="AW20" s="4">
        <f t="shared" si="25"/>
        <v>2.0070000000000001</v>
      </c>
      <c r="AX20" s="4">
        <f t="shared" si="16"/>
        <v>2.1509366906351755</v>
      </c>
      <c r="AY20" t="s">
        <v>42</v>
      </c>
      <c r="BB20" s="3">
        <v>1923.345</v>
      </c>
      <c r="BC20" s="3">
        <v>1928.528</v>
      </c>
      <c r="BD20" s="3">
        <v>1934.6279999999999</v>
      </c>
      <c r="BE20" s="3">
        <v>1926.414</v>
      </c>
      <c r="BF20" s="3">
        <v>1929.5640000000001</v>
      </c>
      <c r="BG20" s="4">
        <v>1.903</v>
      </c>
      <c r="BH20" s="4">
        <v>2.0070000000000001</v>
      </c>
      <c r="BI20" s="4">
        <v>2.113</v>
      </c>
      <c r="BJ20" s="31"/>
      <c r="BK20" s="17">
        <f t="shared" si="17"/>
        <v>22.06</v>
      </c>
      <c r="BL20" s="3">
        <f t="shared" si="18"/>
        <v>3611</v>
      </c>
      <c r="BM20" s="3">
        <f t="shared" si="19"/>
        <v>3776</v>
      </c>
      <c r="BN20" s="3">
        <f t="shared" si="20"/>
        <v>3707.5219079394369</v>
      </c>
      <c r="BO20" s="18">
        <f t="shared" si="21"/>
        <v>3918.0556960000004</v>
      </c>
      <c r="BP20" s="18">
        <f t="shared" si="22"/>
        <v>4626.8902585374981</v>
      </c>
    </row>
    <row r="21" spans="1:68" x14ac:dyDescent="0.25">
      <c r="A21" s="6">
        <v>22.08</v>
      </c>
      <c r="B21" s="3">
        <v>1072</v>
      </c>
      <c r="C21" s="3">
        <v>1045</v>
      </c>
      <c r="D21" s="3">
        <v>2206</v>
      </c>
      <c r="E21" s="3">
        <v>2112</v>
      </c>
      <c r="F21" s="3">
        <v>0</v>
      </c>
      <c r="G21" s="3">
        <v>1008</v>
      </c>
      <c r="H21" s="3">
        <v>1063</v>
      </c>
      <c r="I21" s="3">
        <v>2103</v>
      </c>
      <c r="J21" s="3">
        <v>2103</v>
      </c>
      <c r="K21" s="3">
        <v>0</v>
      </c>
      <c r="L21" s="3">
        <v>943</v>
      </c>
      <c r="M21" s="3">
        <v>2152</v>
      </c>
      <c r="N21" s="3">
        <v>2152</v>
      </c>
      <c r="O21" s="3">
        <v>968</v>
      </c>
      <c r="P21" s="3">
        <v>1063</v>
      </c>
      <c r="Q21" s="3">
        <v>2103.5227917935372</v>
      </c>
      <c r="R21" s="3">
        <v>2103.5227917935372</v>
      </c>
      <c r="S21" s="3">
        <v>967.2401419300669</v>
      </c>
      <c r="T21" s="3">
        <v>1074</v>
      </c>
      <c r="U21" s="3">
        <v>1042.0737095385764</v>
      </c>
      <c r="V21" s="3"/>
      <c r="W21" s="3">
        <f>_xlfn.FORECAST.LINEAR(2055, CHOOSE({1,2,3,4}, F21, I21-J21, M21-N21, Q21-R21), CHOOSE({1,2,3,4}, 2010, 2015, 2020, 2025))</f>
        <v>0</v>
      </c>
      <c r="X21" s="15">
        <f>FORECAST(2055, CHOOSE({1,2,3,4,5}, D21/C21, (E21-F21)/G21, J21/L21, N21/O21, R21/S21), CHOOSE({1,2,3,4,5}, 2000, 2010, 2015, 2020, 2025))</f>
        <v>2.3393180778015461</v>
      </c>
      <c r="Y21" s="15" cm="1">
        <f t="array" ref="Y21">GROWTH(CHOOSE({1,2,3,4,5}, D21/C21, (E21-F21)/G21, J21/L21, N21/O21, R21/S21), CHOOSE({1,2,3,4,5}, 2000, 2010, 2015, 2020, 2025), 2055)</f>
        <v>2.3467576157934289</v>
      </c>
      <c r="Z21" s="12"/>
      <c r="AA21" s="3">
        <f t="shared" si="0"/>
        <v>0</v>
      </c>
      <c r="AB21" s="3">
        <f t="shared" si="1"/>
        <v>0</v>
      </c>
      <c r="AC21" s="3">
        <f t="shared" si="2"/>
        <v>0</v>
      </c>
      <c r="AD21" s="18">
        <f t="shared" si="26"/>
        <v>0</v>
      </c>
      <c r="AE21" s="18">
        <f t="shared" si="3"/>
        <v>0</v>
      </c>
      <c r="AG21" s="3">
        <f t="shared" si="4"/>
        <v>2112</v>
      </c>
      <c r="AH21" s="3">
        <f t="shared" si="5"/>
        <v>2152</v>
      </c>
      <c r="AI21" s="3">
        <f t="shared" si="6"/>
        <v>2103.5227917935372</v>
      </c>
      <c r="AJ21" s="18">
        <f t="shared" si="23"/>
        <v>2338.4788600000002</v>
      </c>
      <c r="AK21" s="18">
        <f t="shared" si="7"/>
        <v>2437.741867125309</v>
      </c>
      <c r="AM21" s="3">
        <f t="shared" si="8"/>
        <v>1008</v>
      </c>
      <c r="AN21" s="3">
        <f t="shared" si="9"/>
        <v>968</v>
      </c>
      <c r="AO21" s="3">
        <f t="shared" si="10"/>
        <v>967.2401419300669</v>
      </c>
      <c r="AP21" s="3">
        <f t="shared" si="24"/>
        <v>995.94500000000005</v>
      </c>
      <c r="AQ21" s="3">
        <f t="shared" si="11"/>
        <v>1042.0737095385764</v>
      </c>
      <c r="AR21" s="10"/>
      <c r="AS21" s="4">
        <f t="shared" si="12"/>
        <v>2.111004784688995</v>
      </c>
      <c r="AT21" s="4">
        <f t="shared" si="13"/>
        <v>2.0952380952380953</v>
      </c>
      <c r="AU21" s="4">
        <f t="shared" si="14"/>
        <v>2.2231404958677685</v>
      </c>
      <c r="AV21" s="4">
        <f t="shared" si="15"/>
        <v>2.1747678788393641</v>
      </c>
      <c r="AW21" s="4">
        <f t="shared" si="25"/>
        <v>2.3479999999999999</v>
      </c>
      <c r="AX21" s="4">
        <f t="shared" si="16"/>
        <v>2.3393180778015461</v>
      </c>
      <c r="AY21" t="s">
        <v>42</v>
      </c>
      <c r="BB21" s="3">
        <v>978.32</v>
      </c>
      <c r="BC21" s="3">
        <v>995.94500000000005</v>
      </c>
      <c r="BD21" s="3">
        <v>1020.625</v>
      </c>
      <c r="BE21" s="3">
        <v>998.73099999999999</v>
      </c>
      <c r="BF21" s="3">
        <v>1000.143</v>
      </c>
      <c r="BG21" s="4">
        <v>2.226</v>
      </c>
      <c r="BH21" s="4">
        <v>2.3479999999999999</v>
      </c>
      <c r="BI21" s="4">
        <v>2.472</v>
      </c>
      <c r="BJ21" s="31"/>
      <c r="BK21" s="17">
        <f t="shared" si="17"/>
        <v>22.08</v>
      </c>
      <c r="BL21" s="3">
        <f t="shared" si="18"/>
        <v>2112</v>
      </c>
      <c r="BM21" s="3">
        <f t="shared" si="19"/>
        <v>2152</v>
      </c>
      <c r="BN21" s="3">
        <f t="shared" si="20"/>
        <v>2103.5227917935372</v>
      </c>
      <c r="BO21" s="18">
        <f t="shared" si="21"/>
        <v>2338.4788600000002</v>
      </c>
      <c r="BP21" s="18">
        <f t="shared" si="22"/>
        <v>2437.741867125309</v>
      </c>
    </row>
    <row r="22" spans="1:68" x14ac:dyDescent="0.25">
      <c r="A22" s="6">
        <v>22.09</v>
      </c>
      <c r="B22" s="3">
        <v>1992</v>
      </c>
      <c r="C22" s="3">
        <v>1860</v>
      </c>
      <c r="D22" s="3">
        <v>3657</v>
      </c>
      <c r="E22" s="3">
        <v>3379</v>
      </c>
      <c r="F22" s="3">
        <v>0</v>
      </c>
      <c r="G22" s="3">
        <v>1670</v>
      </c>
      <c r="H22" s="3">
        <v>1848</v>
      </c>
      <c r="I22" s="3">
        <v>3365</v>
      </c>
      <c r="J22" s="3">
        <v>3365</v>
      </c>
      <c r="K22" s="3">
        <v>0</v>
      </c>
      <c r="L22" s="3">
        <v>1563</v>
      </c>
      <c r="M22" s="3">
        <v>3468</v>
      </c>
      <c r="N22" s="3">
        <v>3416</v>
      </c>
      <c r="O22" s="3">
        <v>1818</v>
      </c>
      <c r="P22" s="3">
        <v>1848</v>
      </c>
      <c r="Q22" s="3">
        <v>3374.1050714918897</v>
      </c>
      <c r="R22" s="3">
        <v>3322.1050714918897</v>
      </c>
      <c r="S22" s="3">
        <v>1807.3546502870552</v>
      </c>
      <c r="T22" s="3">
        <v>2008</v>
      </c>
      <c r="U22" s="3">
        <v>1858.7802818946475</v>
      </c>
      <c r="V22" s="3"/>
      <c r="W22" s="3">
        <f>_xlfn.FORECAST.LINEAR(2055, CHOOSE({1,2,3,4}, F22, I22-J22, M22-N22, Q22-R22), CHOOSE({1,2,3,4}, 2010, 2015, 2020, 2025))</f>
        <v>182</v>
      </c>
      <c r="X22" s="15">
        <f>FORECAST(2055, CHOOSE({1,2,3,4,5}, D22/C22, (E22-F22)/G22, J22/L22, N22/O22, R22/S22), CHOOSE({1,2,3,4,5}, 2000, 2010, 2015, 2020, 2025))</f>
        <v>1.7532404670655986</v>
      </c>
      <c r="Y22" s="15" cm="1">
        <f t="array" ref="Y22">GROWTH(CHOOSE({1,2,3,4,5}, D22/C22, (E22-F22)/G22, J22/L22, N22/O22, R22/S22), CHOOSE({1,2,3,4,5}, 2000, 2010, 2015, 2020, 2025), 2055)</f>
        <v>1.7551410995259216</v>
      </c>
      <c r="Z22" s="12"/>
      <c r="AA22" s="3">
        <f t="shared" si="0"/>
        <v>0</v>
      </c>
      <c r="AB22" s="3">
        <f t="shared" si="1"/>
        <v>52</v>
      </c>
      <c r="AC22" s="3">
        <f t="shared" si="2"/>
        <v>52</v>
      </c>
      <c r="AD22" s="18">
        <f t="shared" si="26"/>
        <v>182</v>
      </c>
      <c r="AE22" s="18">
        <f t="shared" si="3"/>
        <v>182</v>
      </c>
      <c r="AG22" s="3">
        <f t="shared" si="4"/>
        <v>3379</v>
      </c>
      <c r="AH22" s="3">
        <f t="shared" si="5"/>
        <v>3416</v>
      </c>
      <c r="AI22" s="3">
        <f t="shared" si="6"/>
        <v>3322.1050714918897</v>
      </c>
      <c r="AJ22" s="18">
        <f t="shared" si="23"/>
        <v>3791.657541</v>
      </c>
      <c r="AK22" s="18">
        <f t="shared" si="7"/>
        <v>3258.8888096012965</v>
      </c>
      <c r="AM22" s="3">
        <f t="shared" si="8"/>
        <v>1670</v>
      </c>
      <c r="AN22" s="3">
        <f t="shared" si="9"/>
        <v>1818</v>
      </c>
      <c r="AO22" s="3">
        <f t="shared" si="10"/>
        <v>1807.3546502870552</v>
      </c>
      <c r="AP22" s="3">
        <f t="shared" si="24"/>
        <v>1861.393</v>
      </c>
      <c r="AQ22" s="3">
        <f t="shared" si="11"/>
        <v>1858.7802818946475</v>
      </c>
      <c r="AR22" s="10"/>
      <c r="AS22" s="4">
        <f t="shared" si="12"/>
        <v>1.9661290322580645</v>
      </c>
      <c r="AT22" s="4">
        <f t="shared" si="13"/>
        <v>2.0233532934131735</v>
      </c>
      <c r="AU22" s="4">
        <f t="shared" si="14"/>
        <v>1.8789878987898789</v>
      </c>
      <c r="AV22" s="4">
        <f t="shared" si="15"/>
        <v>1.8381035902191374</v>
      </c>
      <c r="AW22" s="4">
        <f t="shared" si="25"/>
        <v>2.0369999999999999</v>
      </c>
      <c r="AX22" s="4">
        <f t="shared" si="16"/>
        <v>1.7532404670655986</v>
      </c>
      <c r="AY22" t="s">
        <v>42</v>
      </c>
      <c r="BB22" s="3">
        <v>1833.2850000000001</v>
      </c>
      <c r="BC22" s="3">
        <v>1861.393</v>
      </c>
      <c r="BD22" s="3">
        <v>1897.971</v>
      </c>
      <c r="BE22" s="3">
        <v>1864.7760000000001</v>
      </c>
      <c r="BF22" s="3">
        <v>1855.6389999999999</v>
      </c>
      <c r="BG22" s="4">
        <v>1.931</v>
      </c>
      <c r="BH22" s="4">
        <v>2.0369999999999999</v>
      </c>
      <c r="BI22" s="4">
        <v>2.1440000000000001</v>
      </c>
      <c r="BJ22" s="31"/>
      <c r="BK22" s="17">
        <f t="shared" si="17"/>
        <v>22.09</v>
      </c>
      <c r="BL22" s="3">
        <f t="shared" si="18"/>
        <v>3379</v>
      </c>
      <c r="BM22" s="3">
        <f t="shared" si="19"/>
        <v>3468</v>
      </c>
      <c r="BN22" s="3">
        <f t="shared" si="20"/>
        <v>3374.1050714918897</v>
      </c>
      <c r="BO22" s="18">
        <f t="shared" si="21"/>
        <v>3973.657541</v>
      </c>
      <c r="BP22" s="18">
        <f t="shared" si="22"/>
        <v>3440.8888096012965</v>
      </c>
    </row>
    <row r="23" spans="1:68" x14ac:dyDescent="0.25">
      <c r="A23" s="8">
        <v>22.1</v>
      </c>
      <c r="B23" s="3">
        <v>692</v>
      </c>
      <c r="C23" s="3">
        <v>674</v>
      </c>
      <c r="D23" s="3">
        <v>1624</v>
      </c>
      <c r="E23" s="3">
        <v>1655</v>
      </c>
      <c r="F23" s="3">
        <v>0</v>
      </c>
      <c r="G23" s="3">
        <v>671</v>
      </c>
      <c r="H23" s="3">
        <v>697</v>
      </c>
      <c r="I23" s="3">
        <v>1650</v>
      </c>
      <c r="J23" s="3">
        <v>1650</v>
      </c>
      <c r="K23" s="3">
        <v>0</v>
      </c>
      <c r="L23" s="3">
        <v>629</v>
      </c>
      <c r="M23" s="3">
        <v>1598</v>
      </c>
      <c r="N23" s="3">
        <v>1598</v>
      </c>
      <c r="O23" s="3">
        <v>654</v>
      </c>
      <c r="P23" s="3">
        <v>697</v>
      </c>
      <c r="Q23" s="3">
        <v>1564.9112762039442</v>
      </c>
      <c r="R23" s="3">
        <v>1564.9112762039442</v>
      </c>
      <c r="S23" s="3">
        <v>654.70354590543172</v>
      </c>
      <c r="T23" s="3">
        <v>700</v>
      </c>
      <c r="U23" s="3">
        <v>694.0510065443533</v>
      </c>
      <c r="V23" s="3"/>
      <c r="W23" s="3">
        <f>_xlfn.FORECAST.LINEAR(2055, CHOOSE({1,2,3,4}, F23, I23-J23, M23-N23, Q23-R23), CHOOSE({1,2,3,4}, 2010, 2015, 2020, 2025))</f>
        <v>0</v>
      </c>
      <c r="X23" s="15">
        <f>FORECAST(2055, CHOOSE({1,2,3,4,5}, D23/C23, (E23-F23)/G23, J23/L23, N23/O23, R23/S23), CHOOSE({1,2,3,4,5}, 2000, 2010, 2015, 2020, 2025))</f>
        <v>2.4641124653323465</v>
      </c>
      <c r="Y23" s="15" cm="1">
        <f t="array" ref="Y23">GROWTH(CHOOSE({1,2,3,4,5}, D23/C23, (E23-F23)/G23, J23/L23, N23/O23, R23/S23), CHOOSE({1,2,3,4,5}, 2000, 2010, 2015, 2020, 2025), 2055)</f>
        <v>2.4617352858847776</v>
      </c>
      <c r="Z23" s="12"/>
      <c r="AA23" s="3">
        <f t="shared" si="0"/>
        <v>0</v>
      </c>
      <c r="AB23" s="3">
        <f t="shared" si="1"/>
        <v>0</v>
      </c>
      <c r="AC23" s="3">
        <f t="shared" si="2"/>
        <v>0</v>
      </c>
      <c r="AD23" s="18">
        <f t="shared" si="26"/>
        <v>0</v>
      </c>
      <c r="AE23" s="18">
        <f t="shared" si="3"/>
        <v>0</v>
      </c>
      <c r="AG23" s="3">
        <f t="shared" si="4"/>
        <v>1655</v>
      </c>
      <c r="AH23" s="3">
        <f t="shared" si="5"/>
        <v>1598</v>
      </c>
      <c r="AI23" s="3">
        <f t="shared" si="6"/>
        <v>1564.9112762039442</v>
      </c>
      <c r="AJ23" s="18">
        <f t="shared" si="23"/>
        <v>1566.4491959999998</v>
      </c>
      <c r="AK23" s="18">
        <f t="shared" si="7"/>
        <v>1710.2197368024031</v>
      </c>
      <c r="AM23" s="3">
        <f t="shared" si="8"/>
        <v>671</v>
      </c>
      <c r="AN23" s="3">
        <f t="shared" si="9"/>
        <v>654</v>
      </c>
      <c r="AO23" s="3">
        <f t="shared" si="10"/>
        <v>654.70354590543172</v>
      </c>
      <c r="AP23" s="3">
        <f t="shared" si="24"/>
        <v>655.96699999999998</v>
      </c>
      <c r="AQ23" s="3">
        <f t="shared" si="11"/>
        <v>694.0510065443533</v>
      </c>
      <c r="AR23" s="10"/>
      <c r="AS23" s="4">
        <f t="shared" si="12"/>
        <v>2.4094955489614245</v>
      </c>
      <c r="AT23" s="4">
        <f t="shared" si="13"/>
        <v>2.4664679582712368</v>
      </c>
      <c r="AU23" s="4">
        <f t="shared" si="14"/>
        <v>2.4434250764525993</v>
      </c>
      <c r="AV23" s="4">
        <f t="shared" si="15"/>
        <v>2.3902593563010686</v>
      </c>
      <c r="AW23" s="4">
        <f t="shared" si="25"/>
        <v>2.3879999999999999</v>
      </c>
      <c r="AX23" s="4">
        <f t="shared" si="16"/>
        <v>2.4641124653323465</v>
      </c>
      <c r="AY23" t="s">
        <v>42</v>
      </c>
      <c r="BB23" s="3">
        <v>655.11400000000003</v>
      </c>
      <c r="BC23" s="3">
        <v>655.96699999999998</v>
      </c>
      <c r="BD23" s="3">
        <v>657.01599999999996</v>
      </c>
      <c r="BE23" s="3">
        <v>656.72</v>
      </c>
      <c r="BF23" s="3">
        <v>656.20399999999995</v>
      </c>
      <c r="BG23" s="4">
        <v>2.2639999999999998</v>
      </c>
      <c r="BH23" s="4">
        <v>2.3879999999999999</v>
      </c>
      <c r="BI23" s="4">
        <v>2.5139999999999998</v>
      </c>
      <c r="BJ23" s="31"/>
      <c r="BK23" s="17">
        <f t="shared" si="17"/>
        <v>22.1</v>
      </c>
      <c r="BL23" s="3">
        <f t="shared" si="18"/>
        <v>1655</v>
      </c>
      <c r="BM23" s="3">
        <f t="shared" si="19"/>
        <v>1598</v>
      </c>
      <c r="BN23" s="3">
        <f t="shared" si="20"/>
        <v>1564.9112762039442</v>
      </c>
      <c r="BO23" s="18">
        <f t="shared" si="21"/>
        <v>1566.4491959999998</v>
      </c>
      <c r="BP23" s="18">
        <f t="shared" si="22"/>
        <v>1710.2197368024031</v>
      </c>
    </row>
    <row r="24" spans="1:68" x14ac:dyDescent="0.25">
      <c r="A24" s="6">
        <v>22.11</v>
      </c>
      <c r="B24" s="3">
        <v>2835</v>
      </c>
      <c r="C24" s="3">
        <v>2687</v>
      </c>
      <c r="D24" s="3">
        <v>5880</v>
      </c>
      <c r="E24" s="3">
        <v>5758</v>
      </c>
      <c r="F24" s="3">
        <v>0</v>
      </c>
      <c r="G24" s="3">
        <v>2564</v>
      </c>
      <c r="H24" s="3">
        <v>2851</v>
      </c>
      <c r="I24" s="3">
        <v>5741</v>
      </c>
      <c r="J24" s="3">
        <v>5741</v>
      </c>
      <c r="K24" s="3">
        <v>0</v>
      </c>
      <c r="L24" s="3">
        <v>2402</v>
      </c>
      <c r="M24" s="3">
        <v>5441</v>
      </c>
      <c r="N24" s="3">
        <v>5441</v>
      </c>
      <c r="O24" s="3">
        <v>2443</v>
      </c>
      <c r="P24" s="3">
        <v>2851</v>
      </c>
      <c r="Q24" s="3">
        <v>5300.2634006492735</v>
      </c>
      <c r="R24" s="3">
        <v>5300.2634006492735</v>
      </c>
      <c r="S24" s="3">
        <v>2432.742787255117</v>
      </c>
      <c r="T24" s="3">
        <v>2832</v>
      </c>
      <c r="U24" s="3">
        <v>2671.4980553625323</v>
      </c>
      <c r="V24" s="3"/>
      <c r="W24" s="3">
        <f>_xlfn.FORECAST.LINEAR(2055, CHOOSE({1,2,3,4}, F24, I24-J24, M24-N24, Q24-R24), CHOOSE({1,2,3,4}, 2010, 2015, 2020, 2025))</f>
        <v>0</v>
      </c>
      <c r="X24" s="15">
        <f>FORECAST(2055, CHOOSE({1,2,3,4,5}, D24/C24, (E24-F24)/G24, J24/L24, N24/O24, R24/S24), CHOOSE({1,2,3,4,5}, 2000, 2010, 2015, 2020, 2025))</f>
        <v>2.2570666889565794</v>
      </c>
      <c r="Y24" s="15" cm="1">
        <f t="array" ref="Y24">GROWTH(CHOOSE({1,2,3,4,5}, D24/C24, (E24-F24)/G24, J24/L24, N24/O24, R24/S24), CHOOSE({1,2,3,4,5}, 2000, 2010, 2015, 2020, 2025), 2055)</f>
        <v>2.2551983970165459</v>
      </c>
      <c r="Z24" s="12"/>
      <c r="AA24" s="3">
        <f t="shared" si="0"/>
        <v>0</v>
      </c>
      <c r="AB24" s="3">
        <f t="shared" si="1"/>
        <v>0</v>
      </c>
      <c r="AC24" s="3">
        <f t="shared" si="2"/>
        <v>0</v>
      </c>
      <c r="AD24" s="18">
        <f t="shared" si="26"/>
        <v>0</v>
      </c>
      <c r="AE24" s="18">
        <f t="shared" si="3"/>
        <v>0</v>
      </c>
      <c r="AG24" s="3">
        <f t="shared" si="4"/>
        <v>5758</v>
      </c>
      <c r="AH24" s="3">
        <f t="shared" si="5"/>
        <v>5441</v>
      </c>
      <c r="AI24" s="3">
        <f t="shared" si="6"/>
        <v>5300.2634006492735</v>
      </c>
      <c r="AJ24" s="18">
        <f t="shared" si="23"/>
        <v>6084.0855359999996</v>
      </c>
      <c r="AK24" s="18">
        <f t="shared" si="7"/>
        <v>6029.7492703710514</v>
      </c>
      <c r="AM24" s="3">
        <f t="shared" si="8"/>
        <v>2564</v>
      </c>
      <c r="AN24" s="3">
        <f t="shared" si="9"/>
        <v>2443</v>
      </c>
      <c r="AO24" s="3">
        <f t="shared" si="10"/>
        <v>2432.742787255117</v>
      </c>
      <c r="AP24" s="3">
        <f t="shared" si="24"/>
        <v>2445.3719999999998</v>
      </c>
      <c r="AQ24" s="3">
        <f t="shared" si="11"/>
        <v>2671.4980553625323</v>
      </c>
      <c r="AR24" s="10"/>
      <c r="AS24" s="4">
        <f t="shared" si="12"/>
        <v>2.1883141049497583</v>
      </c>
      <c r="AT24" s="4">
        <f t="shared" si="13"/>
        <v>2.2457098283931356</v>
      </c>
      <c r="AU24" s="4">
        <f t="shared" si="14"/>
        <v>2.2271796970937374</v>
      </c>
      <c r="AV24" s="4">
        <f t="shared" si="15"/>
        <v>2.178719192352268</v>
      </c>
      <c r="AW24" s="4">
        <f t="shared" si="25"/>
        <v>2.488</v>
      </c>
      <c r="AX24" s="4">
        <f t="shared" si="16"/>
        <v>2.2570666889565794</v>
      </c>
      <c r="AY24" t="s">
        <v>42</v>
      </c>
      <c r="BB24" s="3">
        <v>2444.1709999999998</v>
      </c>
      <c r="BC24" s="3">
        <v>2445.3719999999998</v>
      </c>
      <c r="BD24" s="3">
        <v>2447.0830000000001</v>
      </c>
      <c r="BE24" s="3">
        <v>2445.4050000000002</v>
      </c>
      <c r="BF24" s="3">
        <v>2445.6729999999998</v>
      </c>
      <c r="BG24" s="4">
        <v>2.36</v>
      </c>
      <c r="BH24" s="4">
        <v>2.488</v>
      </c>
      <c r="BI24" s="4">
        <v>2.62</v>
      </c>
      <c r="BJ24" s="31"/>
      <c r="BK24" s="17">
        <f t="shared" si="17"/>
        <v>22.11</v>
      </c>
      <c r="BL24" s="3">
        <f t="shared" si="18"/>
        <v>5758</v>
      </c>
      <c r="BM24" s="3">
        <f t="shared" si="19"/>
        <v>5441</v>
      </c>
      <c r="BN24" s="3">
        <f t="shared" si="20"/>
        <v>5300.2634006492735</v>
      </c>
      <c r="BO24" s="18">
        <f t="shared" si="21"/>
        <v>6084.0855359999996</v>
      </c>
      <c r="BP24" s="18">
        <f t="shared" si="22"/>
        <v>6029.7492703710514</v>
      </c>
    </row>
    <row r="25" spans="1:68" x14ac:dyDescent="0.25">
      <c r="A25" s="6">
        <v>24.03</v>
      </c>
      <c r="B25" s="3">
        <v>1470</v>
      </c>
      <c r="C25" s="3">
        <v>1364</v>
      </c>
      <c r="D25" s="3">
        <v>3760</v>
      </c>
      <c r="E25" s="3">
        <v>4141</v>
      </c>
      <c r="F25" s="3">
        <v>136</v>
      </c>
      <c r="G25" s="3">
        <v>1541</v>
      </c>
      <c r="H25" s="3">
        <v>1774</v>
      </c>
      <c r="I25" s="3">
        <v>4326</v>
      </c>
      <c r="J25" s="3">
        <v>4190</v>
      </c>
      <c r="K25" s="3">
        <v>136</v>
      </c>
      <c r="L25" s="3">
        <v>1515</v>
      </c>
      <c r="M25" s="3">
        <v>3988</v>
      </c>
      <c r="N25" s="3">
        <v>3857</v>
      </c>
      <c r="O25" s="3">
        <v>1655</v>
      </c>
      <c r="P25" s="3">
        <v>1774</v>
      </c>
      <c r="Q25" s="3">
        <v>4074.744123366429</v>
      </c>
      <c r="R25" s="3">
        <v>3943.744123366429</v>
      </c>
      <c r="S25" s="3">
        <v>1729.8605257891136</v>
      </c>
      <c r="T25" s="3">
        <v>1941</v>
      </c>
      <c r="U25" s="3">
        <v>1797.9510988498118</v>
      </c>
      <c r="V25" s="3"/>
      <c r="W25" s="3">
        <f>_xlfn.FORECAST.LINEAR(2055, CHOOSE({1,2,3,4}, F25, I25-J25, M25-N25, Q25-R25), CHOOSE({1,2,3,4}, 2010, 2015, 2020, 2025))</f>
        <v>118.5</v>
      </c>
      <c r="X25" s="15">
        <f>FORECAST(2055, CHOOSE({1,2,3,4,5}, D25/C25, (E25-F25)/G25, J25/L25, N25/O25, R25/S25), CHOOSE({1,2,3,4,5}, 2000, 2010, 2015, 2020, 2025))</f>
        <v>1.7527268610656179</v>
      </c>
      <c r="Y25" s="15" cm="1">
        <f t="array" ref="Y25">GROWTH(CHOOSE({1,2,3,4,5}, D25/C25, (E25-F25)/G25, J25/L25, N25/O25, R25/S25), CHOOSE({1,2,3,4,5}, 2000, 2010, 2015, 2020, 2025), 2055)</f>
        <v>1.849029487519193</v>
      </c>
      <c r="Z25" s="12"/>
      <c r="AA25" s="3">
        <f t="shared" si="0"/>
        <v>136</v>
      </c>
      <c r="AB25" s="3">
        <f t="shared" si="1"/>
        <v>131</v>
      </c>
      <c r="AC25" s="3">
        <f t="shared" si="2"/>
        <v>131</v>
      </c>
      <c r="AD25" s="18">
        <f t="shared" si="26"/>
        <v>118.5</v>
      </c>
      <c r="AE25" s="18">
        <f t="shared" si="3"/>
        <v>118.5</v>
      </c>
      <c r="AG25" s="3">
        <f t="shared" si="4"/>
        <v>4005</v>
      </c>
      <c r="AH25" s="3">
        <f t="shared" si="5"/>
        <v>3857</v>
      </c>
      <c r="AI25" s="3">
        <f t="shared" si="6"/>
        <v>3943.744123366429</v>
      </c>
      <c r="AJ25" s="18">
        <f t="shared" si="23"/>
        <v>4288.7147340000001</v>
      </c>
      <c r="AK25" s="18">
        <f t="shared" si="7"/>
        <v>3151.3171858365095</v>
      </c>
      <c r="AM25" s="3">
        <f t="shared" si="8"/>
        <v>1541</v>
      </c>
      <c r="AN25" s="3">
        <f t="shared" si="9"/>
        <v>1655</v>
      </c>
      <c r="AO25" s="3">
        <f t="shared" si="10"/>
        <v>1729.8605257891136</v>
      </c>
      <c r="AP25" s="3">
        <f t="shared" si="24"/>
        <v>2095.1219999999998</v>
      </c>
      <c r="AQ25" s="3">
        <f t="shared" si="11"/>
        <v>1797.9510988498118</v>
      </c>
      <c r="AR25" s="10"/>
      <c r="AS25" s="4">
        <f t="shared" si="12"/>
        <v>2.7565982404692084</v>
      </c>
      <c r="AT25" s="4">
        <f t="shared" si="13"/>
        <v>2.5989617131732641</v>
      </c>
      <c r="AU25" s="4">
        <f t="shared" si="14"/>
        <v>2.3305135951661633</v>
      </c>
      <c r="AV25" s="4">
        <f t="shared" si="15"/>
        <v>2.2798046805348102</v>
      </c>
      <c r="AW25" s="4">
        <f t="shared" si="25"/>
        <v>2.0470000000000002</v>
      </c>
      <c r="AX25" s="4">
        <f t="shared" si="16"/>
        <v>1.7527268610656179</v>
      </c>
      <c r="AY25" t="s">
        <v>42</v>
      </c>
      <c r="BB25" s="3">
        <v>1870.627</v>
      </c>
      <c r="BC25" s="3">
        <v>2095.1219999999998</v>
      </c>
      <c r="BD25" s="3">
        <v>2259.556</v>
      </c>
      <c r="BE25" s="3">
        <v>2026.836</v>
      </c>
      <c r="BF25" s="3">
        <v>2123.4569999999999</v>
      </c>
      <c r="BG25" s="4">
        <v>1.9410000000000001</v>
      </c>
      <c r="BH25" s="4">
        <v>2.0470000000000002</v>
      </c>
      <c r="BI25" s="4">
        <v>2.1549999999999998</v>
      </c>
      <c r="BJ25" s="31"/>
      <c r="BK25" s="17">
        <f t="shared" si="17"/>
        <v>24.03</v>
      </c>
      <c r="BL25" s="3">
        <f t="shared" si="18"/>
        <v>4141</v>
      </c>
      <c r="BM25" s="3">
        <f t="shared" si="19"/>
        <v>3988</v>
      </c>
      <c r="BN25" s="3">
        <f t="shared" si="20"/>
        <v>4074.744123366429</v>
      </c>
      <c r="BO25" s="18">
        <f t="shared" si="21"/>
        <v>4407.2147340000001</v>
      </c>
      <c r="BP25" s="18">
        <f t="shared" si="22"/>
        <v>3269.8171858365095</v>
      </c>
    </row>
    <row r="26" spans="1:68" x14ac:dyDescent="0.25">
      <c r="A26" s="6">
        <v>24.05</v>
      </c>
      <c r="B26" s="3">
        <v>1414</v>
      </c>
      <c r="C26" s="3">
        <v>1287</v>
      </c>
      <c r="D26" s="3">
        <v>3229</v>
      </c>
      <c r="E26" s="3">
        <v>4534</v>
      </c>
      <c r="F26" s="3">
        <v>0</v>
      </c>
      <c r="G26" s="3">
        <v>1739</v>
      </c>
      <c r="H26" s="3">
        <v>1881</v>
      </c>
      <c r="I26" s="3">
        <v>5077</v>
      </c>
      <c r="J26" s="3">
        <v>5077</v>
      </c>
      <c r="K26" s="3">
        <v>0</v>
      </c>
      <c r="L26" s="3">
        <v>1830</v>
      </c>
      <c r="M26" s="3">
        <v>4920</v>
      </c>
      <c r="N26" s="3">
        <v>4897</v>
      </c>
      <c r="O26" s="3">
        <v>1989</v>
      </c>
      <c r="P26" s="3">
        <v>1881</v>
      </c>
      <c r="Q26" s="3">
        <v>5555.1875986667792</v>
      </c>
      <c r="R26" s="3">
        <v>5532.1875986667792</v>
      </c>
      <c r="S26" s="3">
        <v>2296.9713468255154</v>
      </c>
      <c r="T26" s="3">
        <v>2486</v>
      </c>
      <c r="U26" s="3">
        <v>2291.5649612628217</v>
      </c>
      <c r="V26" s="3"/>
      <c r="W26" s="3">
        <f>_xlfn.FORECAST.LINEAR(2055, CHOOSE({1,2,3,4}, F26, I26-J26, M26-N26, Q26-R26), CHOOSE({1,2,3,4}, 2010, 2015, 2020, 2025))</f>
        <v>80.5</v>
      </c>
      <c r="X26" s="15">
        <f>FORECAST(2055, CHOOSE({1,2,3,4,5}, D26/C26, (E26-F26)/G26, J26/L26, N26/O26, R26/S26), CHOOSE({1,2,3,4,5}, 2000, 2010, 2015, 2020, 2025))</f>
        <v>2.3843966761373139</v>
      </c>
      <c r="Y26" s="15" cm="1">
        <f t="array" ref="Y26">GROWTH(CHOOSE({1,2,3,4,5}, D26/C26, (E26-F26)/G26, J26/L26, N26/O26, R26/S26), CHOOSE({1,2,3,4,5}, 2000, 2010, 2015, 2020, 2025), 2055)</f>
        <v>2.3808450935640613</v>
      </c>
      <c r="Z26" s="12"/>
      <c r="AA26" s="3">
        <f t="shared" si="0"/>
        <v>0</v>
      </c>
      <c r="AB26" s="3">
        <f t="shared" si="1"/>
        <v>23</v>
      </c>
      <c r="AC26" s="3">
        <f t="shared" si="2"/>
        <v>23</v>
      </c>
      <c r="AD26" s="18">
        <f t="shared" si="26"/>
        <v>80.5</v>
      </c>
      <c r="AE26" s="18">
        <f t="shared" si="3"/>
        <v>80.5</v>
      </c>
      <c r="AG26" s="3">
        <f t="shared" si="4"/>
        <v>4534</v>
      </c>
      <c r="AH26" s="3">
        <f t="shared" si="5"/>
        <v>4897</v>
      </c>
      <c r="AI26" s="3">
        <f t="shared" si="6"/>
        <v>5532.1875986667792</v>
      </c>
      <c r="AJ26" s="18">
        <f t="shared" si="23"/>
        <v>9507.2706839999992</v>
      </c>
      <c r="AK26" s="18">
        <f t="shared" si="7"/>
        <v>5463.9998767878042</v>
      </c>
      <c r="AM26" s="3">
        <f t="shared" si="8"/>
        <v>1739</v>
      </c>
      <c r="AN26" s="3">
        <f t="shared" si="9"/>
        <v>1989</v>
      </c>
      <c r="AO26" s="3">
        <f t="shared" si="10"/>
        <v>2296.9713468255154</v>
      </c>
      <c r="AP26" s="3">
        <f t="shared" si="24"/>
        <v>3522.5160000000001</v>
      </c>
      <c r="AQ26" s="3">
        <f t="shared" si="11"/>
        <v>2291.5649612628217</v>
      </c>
      <c r="AR26" s="10"/>
      <c r="AS26" s="4">
        <f t="shared" si="12"/>
        <v>2.508935508935509</v>
      </c>
      <c r="AT26" s="4">
        <f t="shared" si="13"/>
        <v>2.6072455434157562</v>
      </c>
      <c r="AU26" s="4">
        <f t="shared" si="14"/>
        <v>2.4620412267471092</v>
      </c>
      <c r="AV26" s="4">
        <f t="shared" si="15"/>
        <v>2.4084704436180413</v>
      </c>
      <c r="AW26" s="4">
        <f t="shared" si="25"/>
        <v>2.6989999999999998</v>
      </c>
      <c r="AX26" s="4">
        <f t="shared" si="16"/>
        <v>2.3843966761373139</v>
      </c>
      <c r="AY26" t="s">
        <v>42</v>
      </c>
      <c r="BB26" s="3">
        <v>2731.72</v>
      </c>
      <c r="BC26" s="3">
        <v>3522.5160000000001</v>
      </c>
      <c r="BD26" s="3">
        <v>4209.9989999999998</v>
      </c>
      <c r="BE26" s="3">
        <v>3440.69</v>
      </c>
      <c r="BF26" s="3">
        <v>3411.7489999999998</v>
      </c>
      <c r="BG26" s="4">
        <v>2.5590000000000002</v>
      </c>
      <c r="BH26" s="4">
        <v>2.6989999999999998</v>
      </c>
      <c r="BI26" s="4">
        <v>2.8410000000000002</v>
      </c>
      <c r="BJ26" s="31"/>
      <c r="BK26" s="17">
        <f t="shared" si="17"/>
        <v>24.05</v>
      </c>
      <c r="BL26" s="3">
        <f t="shared" si="18"/>
        <v>4534</v>
      </c>
      <c r="BM26" s="3">
        <f t="shared" si="19"/>
        <v>4920</v>
      </c>
      <c r="BN26" s="3">
        <f t="shared" si="20"/>
        <v>5555.1875986667792</v>
      </c>
      <c r="BO26" s="18">
        <f t="shared" si="21"/>
        <v>9587.7706839999992</v>
      </c>
      <c r="BP26" s="18">
        <f t="shared" si="22"/>
        <v>5544.4998767878042</v>
      </c>
    </row>
    <row r="27" spans="1:68" x14ac:dyDescent="0.25">
      <c r="A27" s="6">
        <v>24.06</v>
      </c>
      <c r="B27" s="3">
        <v>1366</v>
      </c>
      <c r="C27" s="3">
        <v>1285</v>
      </c>
      <c r="D27" s="3">
        <v>3330</v>
      </c>
      <c r="E27" s="3">
        <v>3096</v>
      </c>
      <c r="F27" s="3">
        <v>36</v>
      </c>
      <c r="G27" s="3">
        <v>1191</v>
      </c>
      <c r="H27" s="3">
        <v>1324</v>
      </c>
      <c r="I27" s="3">
        <v>3005</v>
      </c>
      <c r="J27" s="3">
        <v>2969</v>
      </c>
      <c r="K27" s="3">
        <v>36</v>
      </c>
      <c r="L27" s="3">
        <v>1086</v>
      </c>
      <c r="M27" s="3">
        <v>3004</v>
      </c>
      <c r="N27" s="3">
        <v>2978</v>
      </c>
      <c r="O27" s="3">
        <v>1158</v>
      </c>
      <c r="P27" s="3">
        <v>1324</v>
      </c>
      <c r="Q27" s="3">
        <v>2946.8128750724604</v>
      </c>
      <c r="R27" s="3">
        <v>2920.8128750724604</v>
      </c>
      <c r="S27" s="3">
        <v>1161.0250768478638</v>
      </c>
      <c r="T27" s="3">
        <v>1305</v>
      </c>
      <c r="U27" s="3">
        <v>1189.6592684014563</v>
      </c>
      <c r="V27" s="3"/>
      <c r="W27" s="3">
        <f>_xlfn.FORECAST.LINEAR(2055, CHOOSE({1,2,3,4}, F27, I27-J27, M27-N27, Q27-R27), CHOOSE({1,2,3,4}, 2010, 2015, 2020, 2025))</f>
        <v>1</v>
      </c>
      <c r="X27" s="15">
        <f>FORECAST(2055, CHOOSE({1,2,3,4,5}, D27/C27, (E27-F27)/G27, J27/L27, N27/O27, R27/S27), CHOOSE({1,2,3,4,5}, 2000, 2010, 2015, 2020, 2025))</f>
        <v>2.5165712247027168</v>
      </c>
      <c r="Y27" s="15" cm="1">
        <f t="array" ref="Y27">GROWTH(CHOOSE({1,2,3,4,5}, D27/C27, (E27-F27)/G27, J27/L27, N27/O27, R27/S27), CHOOSE({1,2,3,4,5}, 2000, 2010, 2015, 2020, 2025), 2055)</f>
        <v>2.514906834335199</v>
      </c>
      <c r="Z27" s="12"/>
      <c r="AA27" s="3">
        <f t="shared" si="0"/>
        <v>36</v>
      </c>
      <c r="AB27" s="3">
        <f t="shared" si="1"/>
        <v>26</v>
      </c>
      <c r="AC27" s="3">
        <f t="shared" si="2"/>
        <v>26</v>
      </c>
      <c r="AD27" s="18">
        <f t="shared" si="26"/>
        <v>1</v>
      </c>
      <c r="AE27" s="18">
        <f t="shared" si="3"/>
        <v>1</v>
      </c>
      <c r="AG27" s="3">
        <f t="shared" si="4"/>
        <v>3060</v>
      </c>
      <c r="AH27" s="3">
        <f t="shared" si="5"/>
        <v>2978</v>
      </c>
      <c r="AI27" s="3">
        <f t="shared" si="6"/>
        <v>2920.8128750724604</v>
      </c>
      <c r="AJ27" s="18">
        <f t="shared" si="23"/>
        <v>4765.622523</v>
      </c>
      <c r="AK27" s="18">
        <f t="shared" si="7"/>
        <v>2993.8622820599908</v>
      </c>
      <c r="AM27" s="3">
        <f t="shared" si="8"/>
        <v>1191</v>
      </c>
      <c r="AN27" s="3">
        <f t="shared" si="9"/>
        <v>1158</v>
      </c>
      <c r="AO27" s="3">
        <f t="shared" si="10"/>
        <v>1161.0250768478638</v>
      </c>
      <c r="AP27" s="3">
        <f t="shared" si="24"/>
        <v>1799.027</v>
      </c>
      <c r="AQ27" s="3">
        <f t="shared" si="11"/>
        <v>1189.6592684014563</v>
      </c>
      <c r="AR27" s="10"/>
      <c r="AS27" s="4">
        <f t="shared" si="12"/>
        <v>2.5914396887159534</v>
      </c>
      <c r="AT27" s="4">
        <f t="shared" si="13"/>
        <v>2.5692695214105794</v>
      </c>
      <c r="AU27" s="4">
        <f t="shared" si="14"/>
        <v>2.5716753022452505</v>
      </c>
      <c r="AV27" s="4">
        <f t="shared" si="15"/>
        <v>2.5157190256409874</v>
      </c>
      <c r="AW27" s="4">
        <f t="shared" si="25"/>
        <v>2.649</v>
      </c>
      <c r="AX27" s="4">
        <f t="shared" si="16"/>
        <v>2.5165712247027168</v>
      </c>
      <c r="AY27" t="s">
        <v>42</v>
      </c>
      <c r="BB27" s="3">
        <v>1470.4780000000001</v>
      </c>
      <c r="BC27" s="3">
        <v>1799.027</v>
      </c>
      <c r="BD27" s="3">
        <v>1959.634</v>
      </c>
      <c r="BE27" s="3">
        <v>1696.3989999999999</v>
      </c>
      <c r="BF27" s="3">
        <v>1806.068</v>
      </c>
      <c r="BG27" s="4">
        <v>2.512</v>
      </c>
      <c r="BH27" s="4">
        <v>2.649</v>
      </c>
      <c r="BI27" s="4">
        <v>2.7890000000000001</v>
      </c>
      <c r="BJ27" s="31"/>
      <c r="BK27" s="17">
        <f t="shared" si="17"/>
        <v>24.06</v>
      </c>
      <c r="BL27" s="3">
        <f t="shared" si="18"/>
        <v>3096</v>
      </c>
      <c r="BM27" s="3">
        <f t="shared" si="19"/>
        <v>3004</v>
      </c>
      <c r="BN27" s="3">
        <f t="shared" si="20"/>
        <v>2946.8128750724604</v>
      </c>
      <c r="BO27" s="18">
        <f t="shared" si="21"/>
        <v>4766.622523</v>
      </c>
      <c r="BP27" s="18">
        <f t="shared" si="22"/>
        <v>2994.8622820599908</v>
      </c>
    </row>
    <row r="28" spans="1:68" x14ac:dyDescent="0.25">
      <c r="A28" s="6">
        <v>24.07</v>
      </c>
      <c r="B28" s="3">
        <v>762</v>
      </c>
      <c r="C28" s="3">
        <v>742</v>
      </c>
      <c r="D28" s="3">
        <v>1781</v>
      </c>
      <c r="E28" s="3">
        <v>1823</v>
      </c>
      <c r="F28" s="3">
        <v>91</v>
      </c>
      <c r="G28" s="3">
        <v>749</v>
      </c>
      <c r="H28" s="3">
        <v>777</v>
      </c>
      <c r="I28" s="3">
        <v>2853</v>
      </c>
      <c r="J28" s="3">
        <v>2762</v>
      </c>
      <c r="K28" s="3">
        <v>91</v>
      </c>
      <c r="L28" s="3">
        <v>1123</v>
      </c>
      <c r="M28" s="3">
        <v>2544</v>
      </c>
      <c r="N28" s="3">
        <v>2467</v>
      </c>
      <c r="O28" s="3">
        <v>1236</v>
      </c>
      <c r="P28" s="3">
        <v>777</v>
      </c>
      <c r="Q28" s="3">
        <v>2481.7412913250823</v>
      </c>
      <c r="R28" s="3">
        <v>2404.7412913250823</v>
      </c>
      <c r="S28" s="3">
        <v>1231.6056759025128</v>
      </c>
      <c r="T28" s="3">
        <v>1291</v>
      </c>
      <c r="U28" s="3">
        <v>1782.9931030191146</v>
      </c>
      <c r="V28" s="3"/>
      <c r="W28" s="3">
        <f>_xlfn.FORECAST.LINEAR(2055, CHOOSE({1,2,3,4}, F28, I28-J28, M28-N28, Q28-R28), CHOOSE({1,2,3,4}, 2010, 2015, 2020, 2025))</f>
        <v>42</v>
      </c>
      <c r="X28" s="15">
        <f>FORECAST(2055, CHOOSE({1,2,3,4,5}, D28/C28, (E28-F28)/G28, J28/L28, N28/O28, R28/S28), CHOOSE({1,2,3,4,5}, 2000, 2010, 2015, 2020, 2025))</f>
        <v>1.4550531077410653</v>
      </c>
      <c r="Y28" s="15" cm="1">
        <f t="array" ref="Y28">GROWTH(CHOOSE({1,2,3,4,5}, D28/C28, (E28-F28)/G28, J28/L28, N28/O28, R28/S28), CHOOSE({1,2,3,4,5}, 2000, 2010, 2015, 2020, 2025), 2055)</f>
        <v>1.5523152395712774</v>
      </c>
      <c r="Z28" s="12"/>
      <c r="AA28" s="3">
        <f t="shared" si="0"/>
        <v>91</v>
      </c>
      <c r="AB28" s="3">
        <f t="shared" si="1"/>
        <v>77</v>
      </c>
      <c r="AC28" s="3">
        <f t="shared" si="2"/>
        <v>77</v>
      </c>
      <c r="AD28" s="18">
        <f t="shared" si="26"/>
        <v>42</v>
      </c>
      <c r="AE28" s="18">
        <f t="shared" si="3"/>
        <v>42</v>
      </c>
      <c r="AG28" s="3">
        <f t="shared" si="4"/>
        <v>1732</v>
      </c>
      <c r="AH28" s="3">
        <f t="shared" si="5"/>
        <v>2467</v>
      </c>
      <c r="AI28" s="3">
        <f t="shared" si="6"/>
        <v>2404.7412913250823</v>
      </c>
      <c r="AJ28" s="18">
        <f t="shared" si="23"/>
        <v>3560.9988599999997</v>
      </c>
      <c r="AK28" s="18">
        <f t="shared" si="7"/>
        <v>2594.3496556288483</v>
      </c>
      <c r="AM28" s="3">
        <f t="shared" si="8"/>
        <v>749</v>
      </c>
      <c r="AN28" s="3">
        <f t="shared" si="9"/>
        <v>1236</v>
      </c>
      <c r="AO28" s="3">
        <f t="shared" si="10"/>
        <v>1231.6056759025128</v>
      </c>
      <c r="AP28" s="3">
        <f t="shared" si="24"/>
        <v>1868.31</v>
      </c>
      <c r="AQ28" s="3">
        <f t="shared" si="11"/>
        <v>1782.9931030191146</v>
      </c>
      <c r="AR28" s="10"/>
      <c r="AS28" s="4">
        <f t="shared" si="12"/>
        <v>2.4002695417789757</v>
      </c>
      <c r="AT28" s="4">
        <f t="shared" si="13"/>
        <v>2.3124165554072098</v>
      </c>
      <c r="AU28" s="4">
        <f t="shared" si="14"/>
        <v>1.9959546925566343</v>
      </c>
      <c r="AV28" s="4">
        <f t="shared" si="15"/>
        <v>1.9525253401929179</v>
      </c>
      <c r="AW28" s="4">
        <f t="shared" si="25"/>
        <v>1.9059999999999999</v>
      </c>
      <c r="AX28" s="4">
        <f t="shared" si="16"/>
        <v>1.4550531077410653</v>
      </c>
      <c r="AY28" t="s">
        <v>42</v>
      </c>
      <c r="BB28" s="3">
        <v>1549.779</v>
      </c>
      <c r="BC28" s="3">
        <v>1868.31</v>
      </c>
      <c r="BD28" s="3">
        <v>2145.1909999999998</v>
      </c>
      <c r="BE28" s="3">
        <v>1843.7760000000001</v>
      </c>
      <c r="BF28" s="3">
        <v>1912.636</v>
      </c>
      <c r="BG28" s="4">
        <v>1.8080000000000001</v>
      </c>
      <c r="BH28" s="4">
        <v>1.9059999999999999</v>
      </c>
      <c r="BI28" s="4">
        <v>2.0070000000000001</v>
      </c>
      <c r="BJ28" s="31"/>
      <c r="BK28" s="17">
        <f t="shared" si="17"/>
        <v>24.07</v>
      </c>
      <c r="BL28" s="3">
        <f t="shared" si="18"/>
        <v>1823</v>
      </c>
      <c r="BM28" s="3">
        <f t="shared" si="19"/>
        <v>2544</v>
      </c>
      <c r="BN28" s="3">
        <f t="shared" si="20"/>
        <v>2481.7412913250823</v>
      </c>
      <c r="BO28" s="18">
        <f t="shared" si="21"/>
        <v>3602.9988599999997</v>
      </c>
      <c r="BP28" s="18">
        <f t="shared" si="22"/>
        <v>2636.3496556288483</v>
      </c>
    </row>
    <row r="29" spans="1:68" x14ac:dyDescent="0.25">
      <c r="A29" s="6">
        <v>24.09</v>
      </c>
      <c r="B29" s="3">
        <v>1558</v>
      </c>
      <c r="C29" s="3">
        <v>1509</v>
      </c>
      <c r="D29" s="3">
        <v>3696</v>
      </c>
      <c r="E29" s="3">
        <v>3469</v>
      </c>
      <c r="F29" s="3">
        <v>8</v>
      </c>
      <c r="G29" s="3">
        <v>1378</v>
      </c>
      <c r="H29" s="3">
        <v>1515</v>
      </c>
      <c r="I29" s="3">
        <v>3404</v>
      </c>
      <c r="J29" s="3">
        <v>3396</v>
      </c>
      <c r="K29" s="3">
        <v>8</v>
      </c>
      <c r="L29" s="3">
        <v>1256</v>
      </c>
      <c r="M29" s="3">
        <v>3134</v>
      </c>
      <c r="N29" s="3">
        <v>3112</v>
      </c>
      <c r="O29" s="3">
        <v>1325</v>
      </c>
      <c r="P29" s="3">
        <v>1515</v>
      </c>
      <c r="Q29" s="3">
        <v>3065.5962868045631</v>
      </c>
      <c r="R29" s="3">
        <v>3043.5962868045631</v>
      </c>
      <c r="S29" s="3">
        <v>1324.6993870147073</v>
      </c>
      <c r="T29" s="3">
        <v>1535</v>
      </c>
      <c r="U29" s="3">
        <v>1540.6735705618189</v>
      </c>
      <c r="V29" s="3"/>
      <c r="W29" s="3">
        <f>_xlfn.FORECAST.LINEAR(2055, CHOOSE({1,2,3,4}, F29, I29-J29, M29-N29, Q29-R29), CHOOSE({1,2,3,4}, 2010, 2015, 2020, 2025))</f>
        <v>57</v>
      </c>
      <c r="X29" s="15">
        <f>FORECAST(2055, CHOOSE({1,2,3,4,5}, D29/C29, (E29-F29)/G29, J29/L29, N29/O29, R29/S29), CHOOSE({1,2,3,4,5}, 2000, 2010, 2015, 2020, 2025))</f>
        <v>2.2109369741904104</v>
      </c>
      <c r="Y29" s="15" cm="1">
        <f t="array" ref="Y29">GROWTH(CHOOSE({1,2,3,4,5}, D29/C29, (E29-F29)/G29, J29/L29, N29/O29, R29/S29), CHOOSE({1,2,3,4,5}, 2000, 2010, 2015, 2020, 2025), 2055)</f>
        <v>2.2109002382105145</v>
      </c>
      <c r="Z29" s="12"/>
      <c r="AA29" s="3">
        <f t="shared" si="0"/>
        <v>8</v>
      </c>
      <c r="AB29" s="3">
        <f t="shared" si="1"/>
        <v>22</v>
      </c>
      <c r="AC29" s="3">
        <f t="shared" si="2"/>
        <v>22</v>
      </c>
      <c r="AD29" s="18">
        <f t="shared" si="26"/>
        <v>57</v>
      </c>
      <c r="AE29" s="18">
        <f t="shared" si="3"/>
        <v>57</v>
      </c>
      <c r="AG29" s="3">
        <f t="shared" si="4"/>
        <v>3461</v>
      </c>
      <c r="AH29" s="3">
        <f t="shared" si="5"/>
        <v>3112</v>
      </c>
      <c r="AI29" s="3">
        <f t="shared" si="6"/>
        <v>3043.5962868045631</v>
      </c>
      <c r="AJ29" s="18">
        <f t="shared" si="23"/>
        <v>3237.3327119999999</v>
      </c>
      <c r="AK29" s="18">
        <f t="shared" si="7"/>
        <v>3406.3321623130837</v>
      </c>
      <c r="AM29" s="3">
        <f t="shared" si="8"/>
        <v>1378</v>
      </c>
      <c r="AN29" s="3">
        <f t="shared" si="9"/>
        <v>1325</v>
      </c>
      <c r="AO29" s="3">
        <f t="shared" si="10"/>
        <v>1324.6993870147073</v>
      </c>
      <c r="AP29" s="3">
        <f t="shared" si="24"/>
        <v>1447.1759999999999</v>
      </c>
      <c r="AQ29" s="3">
        <f t="shared" si="11"/>
        <v>1540.6735705618189</v>
      </c>
      <c r="AR29" s="10"/>
      <c r="AS29" s="4">
        <f t="shared" si="12"/>
        <v>2.4493041749502984</v>
      </c>
      <c r="AT29" s="4">
        <f t="shared" si="13"/>
        <v>2.5116110304789552</v>
      </c>
      <c r="AU29" s="4">
        <f t="shared" si="14"/>
        <v>2.348679245283019</v>
      </c>
      <c r="AV29" s="4">
        <f t="shared" si="15"/>
        <v>2.2975750699662489</v>
      </c>
      <c r="AW29" s="4">
        <f t="shared" si="25"/>
        <v>2.2370000000000001</v>
      </c>
      <c r="AX29" s="4">
        <f t="shared" si="16"/>
        <v>2.2109369741904104</v>
      </c>
      <c r="AY29" t="s">
        <v>42</v>
      </c>
      <c r="BB29" s="3">
        <v>1376.8920000000001</v>
      </c>
      <c r="BC29" s="3">
        <v>1447.1759999999999</v>
      </c>
      <c r="BD29" s="3">
        <v>1523.1020000000001</v>
      </c>
      <c r="BE29" s="3">
        <v>1437.6679999999999</v>
      </c>
      <c r="BF29" s="3">
        <v>1465.1669999999999</v>
      </c>
      <c r="BG29" s="4">
        <v>2.1219999999999999</v>
      </c>
      <c r="BH29" s="4">
        <v>2.2370000000000001</v>
      </c>
      <c r="BI29" s="4">
        <v>2.355</v>
      </c>
      <c r="BJ29" s="31"/>
      <c r="BK29" s="17">
        <f t="shared" si="17"/>
        <v>24.09</v>
      </c>
      <c r="BL29" s="3">
        <f t="shared" si="18"/>
        <v>3469</v>
      </c>
      <c r="BM29" s="3">
        <f t="shared" si="19"/>
        <v>3134</v>
      </c>
      <c r="BN29" s="3">
        <f t="shared" si="20"/>
        <v>3065.5962868045631</v>
      </c>
      <c r="BO29" s="18">
        <f t="shared" si="21"/>
        <v>3294.3327119999999</v>
      </c>
      <c r="BP29" s="18">
        <f t="shared" si="22"/>
        <v>3463.3321623130837</v>
      </c>
    </row>
    <row r="30" spans="1:68" x14ac:dyDescent="0.25">
      <c r="A30" s="8">
        <v>24.1</v>
      </c>
      <c r="B30" s="3">
        <v>1464</v>
      </c>
      <c r="C30" s="3">
        <v>1393</v>
      </c>
      <c r="D30" s="3">
        <v>3119</v>
      </c>
      <c r="E30" s="3">
        <v>3664</v>
      </c>
      <c r="F30" s="3">
        <v>208</v>
      </c>
      <c r="G30" s="3">
        <v>1600</v>
      </c>
      <c r="H30" s="3">
        <v>1678</v>
      </c>
      <c r="I30" s="3">
        <v>4049</v>
      </c>
      <c r="J30" s="3">
        <v>3841</v>
      </c>
      <c r="K30" s="3">
        <v>208</v>
      </c>
      <c r="L30" s="3">
        <v>1671</v>
      </c>
      <c r="M30" s="3">
        <v>3780</v>
      </c>
      <c r="N30" s="3">
        <v>3630</v>
      </c>
      <c r="O30" s="3">
        <v>1788</v>
      </c>
      <c r="P30" s="3">
        <v>1678</v>
      </c>
      <c r="Q30" s="3">
        <v>4072.1321423385461</v>
      </c>
      <c r="R30" s="3">
        <v>3922.1321423385461</v>
      </c>
      <c r="S30" s="3">
        <v>1974.8636259234552</v>
      </c>
      <c r="T30" s="3">
        <v>2125</v>
      </c>
      <c r="U30" s="3">
        <v>1783.990302741161</v>
      </c>
      <c r="V30" s="3"/>
      <c r="W30" s="3">
        <f>_xlfn.FORECAST.LINEAR(2055, CHOOSE({1,2,3,4}, F30, I30-J30, M30-N30, Q30-R30), CHOOSE({1,2,3,4}, 2010, 2015, 2020, 2025))</f>
        <v>5</v>
      </c>
      <c r="X30" s="15">
        <f>FORECAST(2055, CHOOSE({1,2,3,4,5}, D30/C30, (E30-F30)/G30, J30/L30, N30/O30, R30/S30), CHOOSE({1,2,3,4,5}, 2000, 2010, 2015, 2020, 2025))</f>
        <v>1.7371460087474908</v>
      </c>
      <c r="Y30" s="15" cm="1">
        <f t="array" ref="Y30">GROWTH(CHOOSE({1,2,3,4,5}, D30/C30, (E30-F30)/G30, J30/L30, N30/O30, R30/S30), CHOOSE({1,2,3,4,5}, 2000, 2010, 2015, 2020, 2025), 2055)</f>
        <v>1.7649450015326016</v>
      </c>
      <c r="Z30" s="12"/>
      <c r="AA30" s="3">
        <f t="shared" si="0"/>
        <v>208</v>
      </c>
      <c r="AB30" s="3">
        <f t="shared" si="1"/>
        <v>150</v>
      </c>
      <c r="AC30" s="3">
        <f t="shared" si="2"/>
        <v>150</v>
      </c>
      <c r="AD30" s="18">
        <f t="shared" si="26"/>
        <v>5</v>
      </c>
      <c r="AE30" s="18">
        <f t="shared" si="3"/>
        <v>5</v>
      </c>
      <c r="AG30" s="3">
        <f t="shared" si="4"/>
        <v>3456</v>
      </c>
      <c r="AH30" s="3">
        <f t="shared" si="5"/>
        <v>3630</v>
      </c>
      <c r="AI30" s="3">
        <f t="shared" si="6"/>
        <v>3922.1321423385461</v>
      </c>
      <c r="AJ30" s="18">
        <f t="shared" si="23"/>
        <v>4910.6963910000004</v>
      </c>
      <c r="AK30" s="18">
        <f t="shared" si="7"/>
        <v>3099.0516340510358</v>
      </c>
      <c r="AM30" s="3">
        <f t="shared" si="8"/>
        <v>1600</v>
      </c>
      <c r="AN30" s="3">
        <f t="shared" si="9"/>
        <v>1788</v>
      </c>
      <c r="AO30" s="3">
        <f t="shared" si="10"/>
        <v>1974.8636259234552</v>
      </c>
      <c r="AP30" s="3">
        <f t="shared" si="24"/>
        <v>2352.9929999999999</v>
      </c>
      <c r="AQ30" s="3">
        <f t="shared" si="11"/>
        <v>1783.990302741161</v>
      </c>
      <c r="AR30" s="10"/>
      <c r="AS30" s="4">
        <f t="shared" si="12"/>
        <v>2.2390524048815506</v>
      </c>
      <c r="AT30" s="4">
        <f t="shared" si="13"/>
        <v>2.16</v>
      </c>
      <c r="AU30" s="4">
        <f t="shared" si="14"/>
        <v>2.0302013422818792</v>
      </c>
      <c r="AV30" s="4">
        <f t="shared" si="15"/>
        <v>1.9860268278041424</v>
      </c>
      <c r="AW30" s="4">
        <f t="shared" si="25"/>
        <v>2.0870000000000002</v>
      </c>
      <c r="AX30" s="4">
        <f t="shared" si="16"/>
        <v>1.7371460087474908</v>
      </c>
      <c r="AY30" t="s">
        <v>42</v>
      </c>
      <c r="BB30" s="3">
        <v>2116.0720000000001</v>
      </c>
      <c r="BC30" s="3">
        <v>2352.9929999999999</v>
      </c>
      <c r="BD30" s="3">
        <v>2543.6959999999999</v>
      </c>
      <c r="BE30" s="3">
        <v>2299.8110000000001</v>
      </c>
      <c r="BF30" s="3">
        <v>2364.9969999999998</v>
      </c>
      <c r="BG30" s="4">
        <v>1.9790000000000001</v>
      </c>
      <c r="BH30" s="4">
        <v>2.0870000000000002</v>
      </c>
      <c r="BI30" s="4">
        <v>2.1970000000000001</v>
      </c>
      <c r="BJ30" s="31"/>
      <c r="BK30" s="17">
        <f t="shared" si="17"/>
        <v>24.1</v>
      </c>
      <c r="BL30" s="3">
        <f t="shared" si="18"/>
        <v>3664</v>
      </c>
      <c r="BM30" s="3">
        <f t="shared" si="19"/>
        <v>3780</v>
      </c>
      <c r="BN30" s="3">
        <f t="shared" si="20"/>
        <v>4072.1321423385461</v>
      </c>
      <c r="BO30" s="18">
        <f t="shared" si="21"/>
        <v>4915.6963910000004</v>
      </c>
      <c r="BP30" s="18">
        <f t="shared" si="22"/>
        <v>3104.0516340510358</v>
      </c>
    </row>
    <row r="31" spans="1:68" x14ac:dyDescent="0.25">
      <c r="A31" s="6">
        <v>25</v>
      </c>
      <c r="B31" s="3">
        <v>646</v>
      </c>
      <c r="C31" s="3">
        <v>539</v>
      </c>
      <c r="D31" s="3">
        <v>1114</v>
      </c>
      <c r="E31" s="3">
        <v>1343</v>
      </c>
      <c r="F31" s="3">
        <v>0</v>
      </c>
      <c r="G31" s="3">
        <v>766</v>
      </c>
      <c r="H31" s="3">
        <v>939</v>
      </c>
      <c r="I31" s="3">
        <v>1386</v>
      </c>
      <c r="J31" s="3">
        <v>1386</v>
      </c>
      <c r="K31" s="3">
        <v>0</v>
      </c>
      <c r="L31" s="3">
        <v>786</v>
      </c>
      <c r="M31" s="3">
        <v>1732</v>
      </c>
      <c r="N31" s="3">
        <v>1732</v>
      </c>
      <c r="O31" s="3">
        <v>1090</v>
      </c>
      <c r="P31" s="3">
        <v>939</v>
      </c>
      <c r="Q31" s="3">
        <v>1677.260702964968</v>
      </c>
      <c r="R31" s="3">
        <v>1677.260702964968</v>
      </c>
      <c r="S31" s="3">
        <v>1079.0291615081571</v>
      </c>
      <c r="T31" s="3">
        <v>1244</v>
      </c>
      <c r="U31" s="3">
        <v>1237.5248550596875</v>
      </c>
      <c r="V31" s="3"/>
      <c r="W31" s="3">
        <f>_xlfn.FORECAST.LINEAR(2055, CHOOSE({1,2,3,4}, F31, I31-J31, M31-N31, Q31-R31), CHOOSE({1,2,3,4}, 2010, 2015, 2020, 2025))</f>
        <v>0</v>
      </c>
      <c r="X31" s="15">
        <f>FORECAST(2055, CHOOSE({1,2,3,4,5}, D31/C31, (E31-F31)/G31, J31/L31, N31/O31, R31/S31), CHOOSE({1,2,3,4,5}, 2000, 2010, 2015, 2020, 2025))</f>
        <v>0.90849476187887035</v>
      </c>
      <c r="Y31" s="15" cm="1">
        <f t="array" ref="Y31">GROWTH(CHOOSE({1,2,3,4,5}, D31/C31, (E31-F31)/G31, J31/L31, N31/O31, R31/S31), CHOOSE({1,2,3,4,5}, 2000, 2010, 2015, 2020, 2025), 2055)</f>
        <v>1.0887704368659845</v>
      </c>
      <c r="Z31" s="12"/>
      <c r="AA31" s="3">
        <f t="shared" si="0"/>
        <v>0</v>
      </c>
      <c r="AB31" s="3">
        <f t="shared" si="1"/>
        <v>0</v>
      </c>
      <c r="AC31" s="3">
        <f t="shared" si="2"/>
        <v>0</v>
      </c>
      <c r="AD31" s="18">
        <f t="shared" si="26"/>
        <v>0</v>
      </c>
      <c r="AE31" s="18">
        <f t="shared" si="3"/>
        <v>0</v>
      </c>
      <c r="AG31" s="3">
        <f t="shared" si="4"/>
        <v>1343</v>
      </c>
      <c r="AH31" s="3">
        <f t="shared" si="5"/>
        <v>1732</v>
      </c>
      <c r="AI31" s="3">
        <f t="shared" si="6"/>
        <v>1677.260702964968</v>
      </c>
      <c r="AJ31" s="18">
        <f t="shared" si="23"/>
        <v>1987.6335200000001</v>
      </c>
      <c r="AK31" s="18">
        <f t="shared" si="7"/>
        <v>1124.2848485166344</v>
      </c>
      <c r="AM31" s="3">
        <f t="shared" si="8"/>
        <v>766</v>
      </c>
      <c r="AN31" s="3">
        <f t="shared" si="9"/>
        <v>1090</v>
      </c>
      <c r="AO31" s="3">
        <f t="shared" si="10"/>
        <v>1079.0291615081571</v>
      </c>
      <c r="AP31" s="3">
        <f t="shared" si="24"/>
        <v>1404.6880000000001</v>
      </c>
      <c r="AQ31" s="3">
        <f t="shared" si="11"/>
        <v>1237.5248550596875</v>
      </c>
      <c r="AR31" s="10"/>
      <c r="AS31" s="4">
        <f t="shared" si="12"/>
        <v>2.0667903525046381</v>
      </c>
      <c r="AT31" s="4">
        <f t="shared" si="13"/>
        <v>1.7532637075718016</v>
      </c>
      <c r="AU31" s="4">
        <f t="shared" si="14"/>
        <v>1.5889908256880734</v>
      </c>
      <c r="AV31" s="4">
        <f t="shared" si="15"/>
        <v>1.5544164725081793</v>
      </c>
      <c r="AW31" s="4">
        <f t="shared" si="25"/>
        <v>1.415</v>
      </c>
      <c r="AX31" s="4">
        <f t="shared" si="16"/>
        <v>0.90849476187887035</v>
      </c>
      <c r="AY31" t="s">
        <v>42</v>
      </c>
      <c r="BB31" s="3">
        <v>1216.0440000000001</v>
      </c>
      <c r="BC31" s="3">
        <v>1404.6880000000001</v>
      </c>
      <c r="BD31" s="3">
        <v>1593.6659999999999</v>
      </c>
      <c r="BE31" s="3">
        <v>1416.1030000000001</v>
      </c>
      <c r="BF31" s="3">
        <v>1436.1210000000001</v>
      </c>
      <c r="BG31" s="4">
        <v>1.3420000000000001</v>
      </c>
      <c r="BH31" s="4">
        <v>1.415</v>
      </c>
      <c r="BI31" s="4">
        <v>1.4890000000000001</v>
      </c>
      <c r="BJ31" s="31"/>
      <c r="BK31" s="17">
        <f t="shared" si="17"/>
        <v>25</v>
      </c>
      <c r="BL31" s="3">
        <f t="shared" si="18"/>
        <v>1343</v>
      </c>
      <c r="BM31" s="3">
        <f t="shared" si="19"/>
        <v>1732</v>
      </c>
      <c r="BN31" s="3">
        <f t="shared" si="20"/>
        <v>1677.260702964968</v>
      </c>
      <c r="BO31" s="18">
        <f t="shared" si="21"/>
        <v>1987.6335200000001</v>
      </c>
      <c r="BP31" s="18">
        <f t="shared" si="22"/>
        <v>1124.2848485166344</v>
      </c>
    </row>
    <row r="32" spans="1:68" x14ac:dyDescent="0.25">
      <c r="A32" s="6">
        <v>26</v>
      </c>
      <c r="B32" s="3">
        <v>738</v>
      </c>
      <c r="C32" s="3">
        <v>611</v>
      </c>
      <c r="D32" s="3">
        <v>1626</v>
      </c>
      <c r="E32" s="3">
        <v>1342</v>
      </c>
      <c r="F32" s="3">
        <v>215</v>
      </c>
      <c r="G32" s="3">
        <v>446</v>
      </c>
      <c r="H32" s="3">
        <v>577</v>
      </c>
      <c r="I32" s="3">
        <v>1183</v>
      </c>
      <c r="J32" s="3">
        <v>968</v>
      </c>
      <c r="K32" s="3">
        <v>215</v>
      </c>
      <c r="L32" s="3">
        <v>361</v>
      </c>
      <c r="M32" s="3">
        <v>902</v>
      </c>
      <c r="N32" s="3">
        <v>842</v>
      </c>
      <c r="O32" s="3">
        <v>361</v>
      </c>
      <c r="P32" s="3">
        <v>577</v>
      </c>
      <c r="Q32" s="3">
        <v>808.95011031598995</v>
      </c>
      <c r="R32" s="3">
        <v>748.95011031598995</v>
      </c>
      <c r="S32" s="3">
        <v>328.24793247430699</v>
      </c>
      <c r="T32" s="3">
        <v>416</v>
      </c>
      <c r="U32" s="3">
        <v>350.0171024383161</v>
      </c>
      <c r="V32" s="3"/>
      <c r="W32" s="3">
        <f>_xlfn.FORECAST.LINEAR(2055, CHOOSE({1,2,3,4}, F32, I32-J32, M32-N32, Q32-R32), CHOOSE({1,2,3,4}, 2010, 2015, 2020, 2025))</f>
        <v>-327.5</v>
      </c>
      <c r="X32" s="15">
        <f>FORECAST(2055, CHOOSE({1,2,3,4,5}, D32/C32, (E32-F32)/G32, J32/L32, N32/O32, R32/S32), CHOOSE({1,2,3,4,5}, 2000, 2010, 2015, 2020, 2025))</f>
        <v>1.8772463382823048</v>
      </c>
      <c r="Y32" s="15" cm="1">
        <f t="array" ref="Y32">GROWTH(CHOOSE({1,2,3,4,5}, D32/C32, (E32-F32)/G32, J32/L32, N32/O32, R32/S32), CHOOSE({1,2,3,4,5}, 2000, 2010, 2015, 2020, 2025), 2055)</f>
        <v>1.9373734716979707</v>
      </c>
      <c r="Z32" s="12"/>
      <c r="AA32" s="3">
        <f t="shared" si="0"/>
        <v>215</v>
      </c>
      <c r="AB32" s="3">
        <f t="shared" si="1"/>
        <v>60</v>
      </c>
      <c r="AC32" s="3">
        <f t="shared" si="2"/>
        <v>60</v>
      </c>
      <c r="AD32" s="18">
        <f t="shared" si="26"/>
        <v>-327.5</v>
      </c>
      <c r="AE32" s="18">
        <f t="shared" si="3"/>
        <v>-327.5</v>
      </c>
      <c r="AG32" s="3">
        <f t="shared" si="4"/>
        <v>1127</v>
      </c>
      <c r="AH32" s="3">
        <f t="shared" si="5"/>
        <v>842</v>
      </c>
      <c r="AI32" s="3">
        <f t="shared" si="6"/>
        <v>748.95011031598995</v>
      </c>
      <c r="AJ32" s="18">
        <f t="shared" si="23"/>
        <v>1138.906804</v>
      </c>
      <c r="AK32" s="18">
        <f t="shared" si="7"/>
        <v>657.06832388851126</v>
      </c>
      <c r="AM32" s="3">
        <f t="shared" si="8"/>
        <v>446</v>
      </c>
      <c r="AN32" s="3">
        <f t="shared" si="9"/>
        <v>361</v>
      </c>
      <c r="AO32" s="3">
        <f t="shared" si="10"/>
        <v>328.24793247430699</v>
      </c>
      <c r="AP32" s="3">
        <f t="shared" si="24"/>
        <v>594.41899999999998</v>
      </c>
      <c r="AQ32" s="3">
        <f t="shared" si="11"/>
        <v>350.0171024383161</v>
      </c>
      <c r="AR32" s="10"/>
      <c r="AS32" s="4">
        <f t="shared" si="12"/>
        <v>2.6612111292962357</v>
      </c>
      <c r="AT32" s="4">
        <f t="shared" si="13"/>
        <v>2.5269058295964126</v>
      </c>
      <c r="AU32" s="4">
        <f t="shared" si="14"/>
        <v>2.3324099722991689</v>
      </c>
      <c r="AV32" s="4">
        <f t="shared" si="15"/>
        <v>2.2816597949923496</v>
      </c>
      <c r="AW32" s="4">
        <f t="shared" si="25"/>
        <v>1.9159999999999999</v>
      </c>
      <c r="AX32" s="4">
        <f t="shared" si="16"/>
        <v>1.8772463382823048</v>
      </c>
      <c r="AY32" t="s">
        <v>42</v>
      </c>
      <c r="BB32" s="3">
        <v>444.28699999999998</v>
      </c>
      <c r="BC32" s="3">
        <v>594.41899999999998</v>
      </c>
      <c r="BD32" s="3">
        <v>822.01</v>
      </c>
      <c r="BE32" s="3">
        <v>711.24</v>
      </c>
      <c r="BF32" s="3">
        <v>629.77800000000002</v>
      </c>
      <c r="BG32" s="4">
        <v>1.8169999999999999</v>
      </c>
      <c r="BH32" s="4">
        <v>1.9159999999999999</v>
      </c>
      <c r="BI32" s="4">
        <v>2.0169999999999999</v>
      </c>
      <c r="BJ32" s="31"/>
      <c r="BK32" s="17">
        <f t="shared" si="17"/>
        <v>26</v>
      </c>
      <c r="BL32" s="3">
        <f t="shared" si="18"/>
        <v>1342</v>
      </c>
      <c r="BM32" s="3">
        <f t="shared" si="19"/>
        <v>902</v>
      </c>
      <c r="BN32" s="3">
        <f t="shared" si="20"/>
        <v>808.95011031598995</v>
      </c>
      <c r="BO32" s="18">
        <f t="shared" si="21"/>
        <v>811.40680399999997</v>
      </c>
      <c r="BP32" s="18">
        <f t="shared" si="22"/>
        <v>329.56832388851126</v>
      </c>
    </row>
    <row r="33" spans="1:68" x14ac:dyDescent="0.25">
      <c r="A33" s="6">
        <v>27</v>
      </c>
      <c r="B33" s="3">
        <v>2970</v>
      </c>
      <c r="C33" s="3">
        <v>2717</v>
      </c>
      <c r="D33" s="3">
        <v>7188</v>
      </c>
      <c r="E33" s="3">
        <v>6623</v>
      </c>
      <c r="F33" s="3">
        <v>0</v>
      </c>
      <c r="G33" s="3">
        <v>2482</v>
      </c>
      <c r="H33" s="3">
        <v>2776</v>
      </c>
      <c r="I33" s="3">
        <v>6476</v>
      </c>
      <c r="J33" s="3">
        <v>6476</v>
      </c>
      <c r="K33" s="3">
        <v>0</v>
      </c>
      <c r="L33" s="3">
        <v>2279</v>
      </c>
      <c r="M33" s="3">
        <v>5811</v>
      </c>
      <c r="N33" s="3">
        <v>5811</v>
      </c>
      <c r="O33" s="3">
        <v>2352</v>
      </c>
      <c r="P33" s="3">
        <v>2776</v>
      </c>
      <c r="Q33" s="3">
        <v>5588.3101776924013</v>
      </c>
      <c r="R33" s="3">
        <v>5588.3101776924013</v>
      </c>
      <c r="S33" s="3">
        <v>2312.1762998169033</v>
      </c>
      <c r="T33" s="3">
        <v>2675</v>
      </c>
      <c r="U33" s="3">
        <v>2324.4725520903557</v>
      </c>
      <c r="V33" s="3"/>
      <c r="W33" s="3">
        <f>_xlfn.FORECAST.LINEAR(2055, CHOOSE({1,2,3,4}, F33, I33-J33, M33-N33, Q33-R33), CHOOSE({1,2,3,4}, 2010, 2015, 2020, 2025))</f>
        <v>0</v>
      </c>
      <c r="X33" s="15">
        <f>FORECAST(2055, CHOOSE({1,2,3,4,5}, D33/C33, (E33-F33)/G33, J33/L33, N33/O33, R33/S33), CHOOSE({1,2,3,4,5}, 2000, 2010, 2015, 2020, 2025))</f>
        <v>2.2252199212071133</v>
      </c>
      <c r="Y33" s="15" cm="1">
        <f t="array" ref="Y33">GROWTH(CHOOSE({1,2,3,4,5}, D33/C33, (E33-F33)/G33, J33/L33, N33/O33, R33/S33), CHOOSE({1,2,3,4,5}, 2000, 2010, 2015, 2020, 2025), 2055)</f>
        <v>2.238015075546496</v>
      </c>
      <c r="Z33" s="12"/>
      <c r="AA33" s="3">
        <f t="shared" si="0"/>
        <v>0</v>
      </c>
      <c r="AB33" s="3">
        <f t="shared" si="1"/>
        <v>0</v>
      </c>
      <c r="AC33" s="3">
        <f t="shared" si="2"/>
        <v>0</v>
      </c>
      <c r="AD33" s="18">
        <f t="shared" si="26"/>
        <v>0</v>
      </c>
      <c r="AE33" s="18">
        <f t="shared" si="3"/>
        <v>0</v>
      </c>
      <c r="AG33" s="3">
        <f t="shared" si="4"/>
        <v>6623</v>
      </c>
      <c r="AH33" s="3">
        <f t="shared" si="5"/>
        <v>5811</v>
      </c>
      <c r="AI33" s="3">
        <f t="shared" si="6"/>
        <v>5588.3101776924013</v>
      </c>
      <c r="AJ33" s="18">
        <f t="shared" si="23"/>
        <v>5766.2280639999999</v>
      </c>
      <c r="AK33" s="18">
        <f t="shared" si="7"/>
        <v>5172.4626292105986</v>
      </c>
      <c r="AM33" s="3">
        <f t="shared" si="8"/>
        <v>2482</v>
      </c>
      <c r="AN33" s="3">
        <f t="shared" si="9"/>
        <v>2352</v>
      </c>
      <c r="AO33" s="3">
        <f t="shared" si="10"/>
        <v>2312.1762998169033</v>
      </c>
      <c r="AP33" s="3">
        <f t="shared" si="24"/>
        <v>2374.8879999999999</v>
      </c>
      <c r="AQ33" s="3">
        <f t="shared" si="11"/>
        <v>2324.4725520903557</v>
      </c>
      <c r="AR33" s="10"/>
      <c r="AS33" s="4">
        <f t="shared" si="12"/>
        <v>2.645564961354435</v>
      </c>
      <c r="AT33" s="4">
        <f t="shared" si="13"/>
        <v>2.6684125705076549</v>
      </c>
      <c r="AU33" s="4">
        <f t="shared" si="14"/>
        <v>2.4706632653061225</v>
      </c>
      <c r="AV33" s="4">
        <f t="shared" si="15"/>
        <v>2.4169048779433164</v>
      </c>
      <c r="AW33" s="4">
        <f t="shared" si="25"/>
        <v>2.4279999999999999</v>
      </c>
      <c r="AX33" s="4">
        <f t="shared" si="16"/>
        <v>2.2252199212071133</v>
      </c>
      <c r="AY33" t="s">
        <v>42</v>
      </c>
      <c r="BB33" s="3">
        <v>2363.1779999999999</v>
      </c>
      <c r="BC33" s="3">
        <v>2374.8879999999999</v>
      </c>
      <c r="BD33" s="3">
        <v>2391.2910000000002</v>
      </c>
      <c r="BE33" s="3">
        <v>2381.7600000000002</v>
      </c>
      <c r="BF33" s="3">
        <v>2371.2809999999999</v>
      </c>
      <c r="BG33" s="4">
        <v>2.3029999999999999</v>
      </c>
      <c r="BH33" s="4">
        <v>2.4279999999999999</v>
      </c>
      <c r="BI33" s="4">
        <v>2.556</v>
      </c>
      <c r="BJ33" s="31"/>
      <c r="BK33" s="17">
        <f t="shared" si="17"/>
        <v>27</v>
      </c>
      <c r="BL33" s="3">
        <f t="shared" si="18"/>
        <v>6623</v>
      </c>
      <c r="BM33" s="3">
        <f t="shared" si="19"/>
        <v>5811</v>
      </c>
      <c r="BN33" s="3">
        <f t="shared" si="20"/>
        <v>5588.3101776924013</v>
      </c>
      <c r="BO33" s="18">
        <f t="shared" si="21"/>
        <v>5766.2280639999999</v>
      </c>
      <c r="BP33" s="18">
        <f t="shared" si="22"/>
        <v>5172.4626292105986</v>
      </c>
    </row>
    <row r="34" spans="1:68" x14ac:dyDescent="0.25">
      <c r="A34" s="6">
        <v>28</v>
      </c>
      <c r="B34" s="3">
        <v>1242</v>
      </c>
      <c r="C34" s="3">
        <v>1091</v>
      </c>
      <c r="D34" s="3">
        <v>2903</v>
      </c>
      <c r="E34" s="3">
        <v>2356</v>
      </c>
      <c r="F34" s="3">
        <v>0</v>
      </c>
      <c r="G34" s="3">
        <v>971</v>
      </c>
      <c r="H34" s="3">
        <v>1146</v>
      </c>
      <c r="I34" s="3">
        <v>2271</v>
      </c>
      <c r="J34" s="3">
        <v>2271</v>
      </c>
      <c r="K34" s="3">
        <v>0</v>
      </c>
      <c r="L34" s="3">
        <v>879</v>
      </c>
      <c r="M34" s="3">
        <v>1771</v>
      </c>
      <c r="N34" s="3">
        <v>1771</v>
      </c>
      <c r="O34" s="3">
        <v>783</v>
      </c>
      <c r="P34" s="3">
        <v>1146</v>
      </c>
      <c r="Q34" s="3">
        <v>1666.1169741153681</v>
      </c>
      <c r="R34" s="3">
        <v>1666.1169741153681</v>
      </c>
      <c r="S34" s="3">
        <v>753.01337396857195</v>
      </c>
      <c r="T34" s="3">
        <v>1148</v>
      </c>
      <c r="U34" s="3">
        <v>903.46294817411513</v>
      </c>
      <c r="V34" s="3"/>
      <c r="W34" s="3">
        <f>_xlfn.FORECAST.LINEAR(2055, CHOOSE({1,2,3,4}, F34, I34-J34, M34-N34, Q34-R34), CHOOSE({1,2,3,4}, 2010, 2015, 2020, 2025))</f>
        <v>0</v>
      </c>
      <c r="X34" s="15">
        <f>FORECAST(2055, CHOOSE({1,2,3,4,5}, D34/C34, (E34-F34)/G34, J34/L34, N34/O34, R34/S34), CHOOSE({1,2,3,4,5}, 2000, 2010, 2015, 2020, 2025))</f>
        <v>1.7127229006027065</v>
      </c>
      <c r="Y34" s="15" cm="1">
        <f t="array" ref="Y34">GROWTH(CHOOSE({1,2,3,4,5}, D34/C34, (E34-F34)/G34, J34/L34, N34/O34, R34/S34), CHOOSE({1,2,3,4,5}, 2000, 2010, 2015, 2020, 2025), 2055)</f>
        <v>1.8033454946093843</v>
      </c>
      <c r="AA34" s="3">
        <f t="shared" si="0"/>
        <v>0</v>
      </c>
      <c r="AB34" s="3">
        <f t="shared" si="1"/>
        <v>0</v>
      </c>
      <c r="AC34" s="3">
        <f t="shared" si="2"/>
        <v>0</v>
      </c>
      <c r="AD34" s="18">
        <f t="shared" si="26"/>
        <v>0</v>
      </c>
      <c r="AE34" s="18">
        <f t="shared" si="3"/>
        <v>0</v>
      </c>
      <c r="AG34" s="3">
        <f t="shared" si="4"/>
        <v>2356</v>
      </c>
      <c r="AH34" s="3">
        <f t="shared" si="5"/>
        <v>1771</v>
      </c>
      <c r="AI34" s="3">
        <f t="shared" si="6"/>
        <v>1666.1169741153681</v>
      </c>
      <c r="AJ34" s="18">
        <f t="shared" si="23"/>
        <v>1976.7869640000001</v>
      </c>
      <c r="AK34" s="18">
        <f t="shared" si="7"/>
        <v>1547.3816811838431</v>
      </c>
      <c r="AM34" s="3">
        <f t="shared" si="8"/>
        <v>971</v>
      </c>
      <c r="AN34" s="3">
        <f t="shared" si="9"/>
        <v>783</v>
      </c>
      <c r="AO34" s="3">
        <f t="shared" si="10"/>
        <v>753.01337396857195</v>
      </c>
      <c r="AP34" s="3">
        <f t="shared" si="24"/>
        <v>916.452</v>
      </c>
      <c r="AQ34" s="3">
        <f t="shared" si="11"/>
        <v>903.46294817411513</v>
      </c>
      <c r="AR34" s="10"/>
      <c r="AS34" s="4">
        <f t="shared" si="12"/>
        <v>2.6608615948670944</v>
      </c>
      <c r="AT34" s="4">
        <f t="shared" si="13"/>
        <v>2.4263645726055612</v>
      </c>
      <c r="AU34" s="4">
        <f t="shared" si="14"/>
        <v>2.2618135376756068</v>
      </c>
      <c r="AV34" s="4">
        <f t="shared" si="15"/>
        <v>2.2125994460556631</v>
      </c>
      <c r="AW34" s="4">
        <f t="shared" si="25"/>
        <v>2.157</v>
      </c>
      <c r="AX34" s="4">
        <f t="shared" si="16"/>
        <v>1.7127229006027065</v>
      </c>
      <c r="AY34" t="s">
        <v>42</v>
      </c>
      <c r="BB34" s="3">
        <v>827.61300000000006</v>
      </c>
      <c r="BC34" s="3">
        <v>916.452</v>
      </c>
      <c r="BD34" s="3">
        <v>1060.019</v>
      </c>
      <c r="BE34" s="3">
        <v>961.54200000000003</v>
      </c>
      <c r="BF34" s="3">
        <v>928.34199999999998</v>
      </c>
      <c r="BG34" s="4">
        <v>2.0459999999999998</v>
      </c>
      <c r="BH34" s="4">
        <v>2.157</v>
      </c>
      <c r="BI34" s="4">
        <v>2.2709999999999999</v>
      </c>
      <c r="BJ34" s="31"/>
      <c r="BK34" s="17">
        <f t="shared" si="17"/>
        <v>28</v>
      </c>
      <c r="BL34" s="3">
        <f t="shared" si="18"/>
        <v>2356</v>
      </c>
      <c r="BM34" s="3">
        <f t="shared" si="19"/>
        <v>1771</v>
      </c>
      <c r="BN34" s="3">
        <f t="shared" si="20"/>
        <v>1666.1169741153681</v>
      </c>
      <c r="BO34" s="18">
        <f t="shared" si="21"/>
        <v>1976.7869640000001</v>
      </c>
      <c r="BP34" s="18">
        <f t="shared" si="22"/>
        <v>1547.3816811838431</v>
      </c>
    </row>
    <row r="35" spans="1:68" x14ac:dyDescent="0.25">
      <c r="A35" s="6">
        <v>29</v>
      </c>
      <c r="B35" s="3">
        <v>876</v>
      </c>
      <c r="C35" s="3">
        <v>780</v>
      </c>
      <c r="D35" s="3">
        <v>1758</v>
      </c>
      <c r="E35" s="3">
        <v>1408</v>
      </c>
      <c r="F35" s="3">
        <v>0</v>
      </c>
      <c r="G35" s="3">
        <v>677</v>
      </c>
      <c r="H35" s="3">
        <v>795</v>
      </c>
      <c r="I35" s="3">
        <v>1348</v>
      </c>
      <c r="J35" s="3">
        <v>1348</v>
      </c>
      <c r="K35" s="3">
        <v>0</v>
      </c>
      <c r="L35" s="3">
        <v>609</v>
      </c>
      <c r="M35" s="3">
        <v>1141</v>
      </c>
      <c r="N35" s="3">
        <v>1141</v>
      </c>
      <c r="O35" s="3">
        <v>556</v>
      </c>
      <c r="P35" s="3">
        <v>795</v>
      </c>
      <c r="Q35" s="3">
        <v>1086.8029614067223</v>
      </c>
      <c r="R35" s="3">
        <v>1086.8029614067223</v>
      </c>
      <c r="S35" s="3">
        <v>541.36971881581439</v>
      </c>
      <c r="T35" s="3">
        <v>711</v>
      </c>
      <c r="U35" s="3">
        <v>701.03140459867871</v>
      </c>
      <c r="V35" s="3"/>
      <c r="W35" s="3">
        <f>_xlfn.FORECAST.LINEAR(2055, CHOOSE({1,2,3,4}, F35, I35-J35, M35-N35, Q35-R35), CHOOSE({1,2,3,4}, 2010, 2015, 2020, 2025))</f>
        <v>0</v>
      </c>
      <c r="X35" s="15">
        <f>FORECAST(2055, CHOOSE({1,2,3,4,5}, D35/C35, (E35-F35)/G35, J35/L35, N35/O35, R35/S35), CHOOSE({1,2,3,4,5}, 2000, 2010, 2015, 2020, 2025))</f>
        <v>1.7596700905942413</v>
      </c>
      <c r="Y35" s="15" cm="1">
        <f t="array" ref="Y35">GROWTH(CHOOSE({1,2,3,4,5}, D35/C35, (E35-F35)/G35, J35/L35, N35/O35, R35/S35), CHOOSE({1,2,3,4,5}, 2000, 2010, 2015, 2020, 2025), 2055)</f>
        <v>1.7882926282038976</v>
      </c>
      <c r="AA35" s="3">
        <f t="shared" si="0"/>
        <v>0</v>
      </c>
      <c r="AB35" s="3">
        <f t="shared" si="1"/>
        <v>0</v>
      </c>
      <c r="AC35" s="3">
        <f t="shared" si="2"/>
        <v>0</v>
      </c>
      <c r="AD35" s="18">
        <f t="shared" si="26"/>
        <v>0</v>
      </c>
      <c r="AE35" s="18">
        <f t="shared" si="3"/>
        <v>0</v>
      </c>
      <c r="AG35" s="3">
        <f t="shared" si="4"/>
        <v>1408</v>
      </c>
      <c r="AH35" s="3">
        <f t="shared" si="5"/>
        <v>1141</v>
      </c>
      <c r="AI35" s="3">
        <f t="shared" si="6"/>
        <v>1086.8029614067223</v>
      </c>
      <c r="AJ35" s="18">
        <f t="shared" si="23"/>
        <v>1396.8328270000002</v>
      </c>
      <c r="AK35" s="18">
        <f t="shared" si="7"/>
        <v>1233.5839952395652</v>
      </c>
      <c r="AM35" s="3">
        <f t="shared" si="8"/>
        <v>677</v>
      </c>
      <c r="AN35" s="3">
        <f t="shared" si="9"/>
        <v>556</v>
      </c>
      <c r="AO35" s="3">
        <f t="shared" si="10"/>
        <v>541.36971881581439</v>
      </c>
      <c r="AP35" s="3">
        <f t="shared" si="24"/>
        <v>635.79100000000005</v>
      </c>
      <c r="AQ35" s="3">
        <f t="shared" si="11"/>
        <v>701.03140459867871</v>
      </c>
      <c r="AR35" s="10"/>
      <c r="AS35" s="4">
        <f t="shared" si="12"/>
        <v>2.2538461538461538</v>
      </c>
      <c r="AT35" s="4">
        <f t="shared" si="13"/>
        <v>2.0797636632200884</v>
      </c>
      <c r="AU35" s="4">
        <f t="shared" si="14"/>
        <v>2.0521582733812949</v>
      </c>
      <c r="AV35" s="4">
        <f t="shared" si="15"/>
        <v>2.0075060049239215</v>
      </c>
      <c r="AW35" s="4">
        <f t="shared" si="25"/>
        <v>2.1970000000000001</v>
      </c>
      <c r="AX35" s="4">
        <f t="shared" si="16"/>
        <v>1.7596700905942413</v>
      </c>
      <c r="AY35" t="s">
        <v>42</v>
      </c>
      <c r="BB35" s="3">
        <v>582.40499999999997</v>
      </c>
      <c r="BC35" s="3">
        <v>635.79100000000005</v>
      </c>
      <c r="BD35" s="3">
        <v>688.62300000000005</v>
      </c>
      <c r="BE35" s="3">
        <v>629.79600000000005</v>
      </c>
      <c r="BF35" s="3">
        <v>645.52599999999995</v>
      </c>
      <c r="BG35" s="4">
        <v>2.0840000000000001</v>
      </c>
      <c r="BH35" s="4">
        <v>2.1970000000000001</v>
      </c>
      <c r="BI35" s="4">
        <v>2.3130000000000002</v>
      </c>
      <c r="BJ35" s="31"/>
      <c r="BK35" s="17">
        <f t="shared" si="17"/>
        <v>29</v>
      </c>
      <c r="BL35" s="3">
        <f t="shared" si="18"/>
        <v>1408</v>
      </c>
      <c r="BM35" s="3">
        <f t="shared" si="19"/>
        <v>1141</v>
      </c>
      <c r="BN35" s="3">
        <f t="shared" si="20"/>
        <v>1086.8029614067223</v>
      </c>
      <c r="BO35" s="18">
        <f t="shared" si="21"/>
        <v>1396.8328270000002</v>
      </c>
      <c r="BP35" s="18">
        <f t="shared" si="22"/>
        <v>1233.5839952395652</v>
      </c>
    </row>
    <row r="36" spans="1:68" x14ac:dyDescent="0.25">
      <c r="A36" s="6">
        <v>30.01</v>
      </c>
      <c r="B36" s="3">
        <v>1555</v>
      </c>
      <c r="C36" s="3">
        <v>1368</v>
      </c>
      <c r="D36" s="3">
        <v>3753</v>
      </c>
      <c r="E36" s="3">
        <v>3118</v>
      </c>
      <c r="F36" s="3">
        <v>0</v>
      </c>
      <c r="G36" s="3">
        <v>1154</v>
      </c>
      <c r="H36" s="3">
        <v>1394</v>
      </c>
      <c r="I36" s="3">
        <v>3308</v>
      </c>
      <c r="J36" s="3">
        <v>3308</v>
      </c>
      <c r="K36" s="3">
        <v>0</v>
      </c>
      <c r="L36" s="3">
        <v>1240</v>
      </c>
      <c r="M36" s="3">
        <v>2988</v>
      </c>
      <c r="N36" s="3">
        <v>2921</v>
      </c>
      <c r="O36" s="3">
        <v>1337</v>
      </c>
      <c r="P36" s="3">
        <v>1394</v>
      </c>
      <c r="Q36" s="3">
        <v>3648.4892865300303</v>
      </c>
      <c r="R36" s="3">
        <v>3581.4892865300303</v>
      </c>
      <c r="S36" s="3">
        <v>1675.7819429859856</v>
      </c>
      <c r="T36" s="3">
        <v>1992</v>
      </c>
      <c r="U36" s="3">
        <v>1340.2364264304754</v>
      </c>
      <c r="V36" s="3"/>
      <c r="W36" s="3">
        <f>_xlfn.FORECAST.LINEAR(2055, CHOOSE({1,2,3,4}, F36, I36-J36, M36-N36, Q36-R36), CHOOSE({1,2,3,4}, 2010, 2015, 2020, 2025))</f>
        <v>234.5</v>
      </c>
      <c r="X36" s="15">
        <f>FORECAST(2055, CHOOSE({1,2,3,4,5}, D36/C36, (E36-F36)/G36, J36/L36, N36/O36, R36/S36), CHOOSE({1,2,3,4,5}, 2000, 2010, 2015, 2020, 2025))</f>
        <v>1.3866437553288833</v>
      </c>
      <c r="Y36" s="15" cm="1">
        <f t="array" ref="Y36">GROWTH(CHOOSE({1,2,3,4,5}, D36/C36, (E36-F36)/G36, J36/L36, N36/O36, R36/S36), CHOOSE({1,2,3,4,5}, 2000, 2010, 2015, 2020, 2025), 2055)</f>
        <v>1.5729767740429597</v>
      </c>
      <c r="AA36" s="3">
        <f t="shared" si="0"/>
        <v>0</v>
      </c>
      <c r="AB36" s="3">
        <f t="shared" si="1"/>
        <v>67</v>
      </c>
      <c r="AC36" s="3">
        <f t="shared" si="2"/>
        <v>67</v>
      </c>
      <c r="AD36" s="18">
        <f t="shared" si="26"/>
        <v>234.5</v>
      </c>
      <c r="AE36" s="18">
        <f t="shared" si="3"/>
        <v>234.5</v>
      </c>
      <c r="AG36" s="3">
        <f t="shared" si="4"/>
        <v>3118</v>
      </c>
      <c r="AH36" s="3">
        <f t="shared" si="5"/>
        <v>2921</v>
      </c>
      <c r="AI36" s="3">
        <f t="shared" si="6"/>
        <v>3581.4892865300303</v>
      </c>
      <c r="AJ36" s="18">
        <f t="shared" si="23"/>
        <v>3182.4180959999999</v>
      </c>
      <c r="AK36" s="18">
        <f t="shared" si="7"/>
        <v>2108.1607705014735</v>
      </c>
      <c r="AM36" s="3">
        <f t="shared" si="8"/>
        <v>1154</v>
      </c>
      <c r="AN36" s="3">
        <f t="shared" si="9"/>
        <v>1337</v>
      </c>
      <c r="AO36" s="3">
        <f t="shared" si="10"/>
        <v>1675.7819429859856</v>
      </c>
      <c r="AP36" s="3">
        <f t="shared" si="24"/>
        <v>1643.8109999999999</v>
      </c>
      <c r="AQ36" s="3">
        <f t="shared" si="11"/>
        <v>1340.2364264304754</v>
      </c>
      <c r="AR36" s="10"/>
      <c r="AS36" s="4">
        <f t="shared" si="12"/>
        <v>2.7434210526315788</v>
      </c>
      <c r="AT36" s="4">
        <f t="shared" si="13"/>
        <v>2.7019064124783361</v>
      </c>
      <c r="AU36" s="4">
        <f t="shared" si="14"/>
        <v>2.1847419596110695</v>
      </c>
      <c r="AV36" s="4">
        <f t="shared" si="15"/>
        <v>2.1372048442939824</v>
      </c>
      <c r="AW36" s="4">
        <f t="shared" si="25"/>
        <v>1.9359999999999999</v>
      </c>
      <c r="AX36" s="4">
        <f>Y36</f>
        <v>1.5729767740429597</v>
      </c>
      <c r="AY36" t="s">
        <v>42</v>
      </c>
      <c r="BB36" s="3">
        <v>1493.52</v>
      </c>
      <c r="BC36" s="3">
        <v>1643.8109999999999</v>
      </c>
      <c r="BD36" s="3">
        <v>1745.346</v>
      </c>
      <c r="BE36" s="3">
        <v>1608.633</v>
      </c>
      <c r="BF36" s="3">
        <v>1631.684</v>
      </c>
      <c r="BG36" s="4">
        <v>1.8360000000000001</v>
      </c>
      <c r="BH36" s="4">
        <v>1.9359999999999999</v>
      </c>
      <c r="BI36" s="4">
        <v>2.0390000000000001</v>
      </c>
      <c r="BJ36" s="31"/>
      <c r="BK36" s="17">
        <f t="shared" si="17"/>
        <v>30.01</v>
      </c>
      <c r="BL36" s="3">
        <f t="shared" si="18"/>
        <v>3118</v>
      </c>
      <c r="BM36" s="3">
        <f t="shared" si="19"/>
        <v>2988</v>
      </c>
      <c r="BN36" s="3">
        <f t="shared" si="20"/>
        <v>3648.4892865300303</v>
      </c>
      <c r="BO36" s="18">
        <f t="shared" si="21"/>
        <v>3416.9180959999999</v>
      </c>
      <c r="BP36" s="18">
        <f t="shared" si="22"/>
        <v>2342.6607705014735</v>
      </c>
    </row>
    <row r="37" spans="1:68" x14ac:dyDescent="0.25">
      <c r="A37" s="6">
        <v>30.02</v>
      </c>
      <c r="B37" s="3">
        <v>1800</v>
      </c>
      <c r="C37" s="3">
        <v>1656</v>
      </c>
      <c r="D37" s="3">
        <v>3637</v>
      </c>
      <c r="E37" s="3">
        <v>3448</v>
      </c>
      <c r="F37" s="3">
        <v>233</v>
      </c>
      <c r="G37" s="3">
        <v>1414</v>
      </c>
      <c r="H37" s="3">
        <v>1608</v>
      </c>
      <c r="I37" s="3">
        <v>3434</v>
      </c>
      <c r="J37" s="3">
        <v>3201</v>
      </c>
      <c r="K37" s="3">
        <v>233</v>
      </c>
      <c r="L37" s="3">
        <v>1324</v>
      </c>
      <c r="M37" s="3">
        <v>2637</v>
      </c>
      <c r="N37" s="3">
        <v>2436</v>
      </c>
      <c r="O37" s="3">
        <v>1174</v>
      </c>
      <c r="P37" s="3">
        <v>1608</v>
      </c>
      <c r="Q37" s="3">
        <v>2978.1450051195566</v>
      </c>
      <c r="R37" s="3">
        <v>2777.1450051195566</v>
      </c>
      <c r="S37" s="3">
        <v>1368.1804145911003</v>
      </c>
      <c r="T37" s="3">
        <v>1695</v>
      </c>
      <c r="U37" s="3">
        <v>1830.8586896773459</v>
      </c>
      <c r="V37" s="3"/>
      <c r="W37" s="3">
        <f>_xlfn.FORECAST.LINEAR(2055, CHOOSE({1,2,3,4}, F37, I37-J37, M37-N37, Q37-R37), CHOOSE({1,2,3,4}, 2010, 2015, 2020, 2025))</f>
        <v>121</v>
      </c>
      <c r="X37" s="15">
        <f>FORECAST(2055, CHOOSE({1,2,3,4,5}, D37/C37, (E37-F37)/G37, J37/L37, N37/O37, R37/S37), CHOOSE({1,2,3,4,5}, 2000, 2010, 2015, 2020, 2025))</f>
        <v>1.9051576714666592</v>
      </c>
      <c r="Y37" s="15" cm="1">
        <f t="array" ref="Y37">GROWTH(CHOOSE({1,2,3,4,5}, D37/C37, (E37-F37)/G37, J37/L37, N37/O37, R37/S37), CHOOSE({1,2,3,4,5}, 2000, 2010, 2015, 2020, 2025), 2055)</f>
        <v>1.9102136817225119</v>
      </c>
      <c r="AA37" s="3">
        <f t="shared" ref="AA37:AA68" si="27">F37</f>
        <v>233</v>
      </c>
      <c r="AB37" s="3">
        <f t="shared" ref="AB37:AB68" si="28">M37-N37</f>
        <v>201</v>
      </c>
      <c r="AC37" s="3">
        <f t="shared" ref="AC37:AC68" si="29">Q37-R37</f>
        <v>201</v>
      </c>
      <c r="AD37" s="18">
        <f t="shared" si="26"/>
        <v>121</v>
      </c>
      <c r="AE37" s="18">
        <f t="shared" ref="AE37:AE68" si="30">W37</f>
        <v>121</v>
      </c>
      <c r="AG37" s="3">
        <f t="shared" ref="AG37:AG68" si="31">E37-F37</f>
        <v>3215</v>
      </c>
      <c r="AH37" s="3">
        <f t="shared" ref="AH37:AH68" si="32">N37</f>
        <v>2436</v>
      </c>
      <c r="AI37" s="3">
        <f t="shared" ref="AI37:AI68" si="33">R37</f>
        <v>2777.1450051195566</v>
      </c>
      <c r="AJ37" s="18">
        <f t="shared" si="23"/>
        <v>2588.9492719999998</v>
      </c>
      <c r="AK37" s="18">
        <f t="shared" ref="AK37:AK68" si="34">U37*AX37</f>
        <v>3488.0744780101909</v>
      </c>
      <c r="AM37" s="3">
        <f t="shared" ref="AM37:AM68" si="35">G37</f>
        <v>1414</v>
      </c>
      <c r="AN37" s="3">
        <f t="shared" ref="AN37:AN68" si="36">O37</f>
        <v>1174</v>
      </c>
      <c r="AO37" s="3">
        <f t="shared" ref="AO37:AO68" si="37">S37</f>
        <v>1368.1804145911003</v>
      </c>
      <c r="AP37" s="3">
        <f t="shared" si="24"/>
        <v>1310.1969999999999</v>
      </c>
      <c r="AQ37" s="3">
        <f t="shared" ref="AQ37:AQ68" si="38">U37</f>
        <v>1830.8586896773459</v>
      </c>
      <c r="AR37" s="10"/>
      <c r="AS37" s="4">
        <f t="shared" ref="AS37:AS68" si="39">D37/C37</f>
        <v>2.1962560386473431</v>
      </c>
      <c r="AT37" s="4">
        <f t="shared" ref="AT37:AT68" si="40">(E37-F37)/G37</f>
        <v>2.2736916548797739</v>
      </c>
      <c r="AU37" s="4">
        <f t="shared" ref="AU37:AU68" si="41">N37/O37</f>
        <v>2.0749574105621806</v>
      </c>
      <c r="AV37" s="4">
        <f t="shared" ref="AV37:AV68" si="42">R37/S37</f>
        <v>2.0298090628271015</v>
      </c>
      <c r="AW37" s="4">
        <f t="shared" si="25"/>
        <v>1.976</v>
      </c>
      <c r="AX37" s="4">
        <f t="shared" ref="AX37:AX68" si="43">X37</f>
        <v>1.9051576714666592</v>
      </c>
      <c r="AY37" t="s">
        <v>42</v>
      </c>
      <c r="BB37" s="3">
        <v>1225.5740000000001</v>
      </c>
      <c r="BC37" s="3">
        <v>1310.1969999999999</v>
      </c>
      <c r="BD37" s="3">
        <v>1403.5550000000001</v>
      </c>
      <c r="BE37" s="3">
        <v>1288.1179999999999</v>
      </c>
      <c r="BF37" s="3">
        <v>1318.11</v>
      </c>
      <c r="BG37" s="4">
        <v>1.8740000000000001</v>
      </c>
      <c r="BH37" s="4">
        <v>1.976</v>
      </c>
      <c r="BI37" s="4">
        <v>2.081</v>
      </c>
      <c r="BJ37" s="31"/>
      <c r="BK37" s="17">
        <f t="shared" ref="BK37:BK68" si="44">A37</f>
        <v>30.02</v>
      </c>
      <c r="BL37" s="3">
        <f t="shared" ref="BL37:BL68" si="45">E37</f>
        <v>3448</v>
      </c>
      <c r="BM37" s="3">
        <f t="shared" ref="BM37:BM68" si="46">M37</f>
        <v>2637</v>
      </c>
      <c r="BN37" s="3">
        <f t="shared" ref="BN37:BN68" si="47">Q37</f>
        <v>2978.1450051195566</v>
      </c>
      <c r="BO37" s="18">
        <f t="shared" ref="BO37:BO68" si="48">AJ37+AD37</f>
        <v>2709.9492719999998</v>
      </c>
      <c r="BP37" s="18">
        <f t="shared" ref="BP37:BP68" si="49">AK37+AE37</f>
        <v>3609.0744780101909</v>
      </c>
    </row>
    <row r="38" spans="1:68" x14ac:dyDescent="0.25">
      <c r="A38" s="6">
        <v>31</v>
      </c>
      <c r="B38" s="3">
        <v>185</v>
      </c>
      <c r="C38" s="3">
        <v>177</v>
      </c>
      <c r="D38" s="3">
        <v>295</v>
      </c>
      <c r="E38" s="3">
        <v>693</v>
      </c>
      <c r="F38" s="3">
        <v>61</v>
      </c>
      <c r="G38" s="3">
        <v>333</v>
      </c>
      <c r="H38" s="3">
        <v>349</v>
      </c>
      <c r="I38" s="3">
        <v>692</v>
      </c>
      <c r="J38" s="3">
        <v>631</v>
      </c>
      <c r="K38" s="3">
        <v>61</v>
      </c>
      <c r="L38" s="3">
        <v>312</v>
      </c>
      <c r="M38" s="3">
        <v>963</v>
      </c>
      <c r="N38" s="3">
        <v>885</v>
      </c>
      <c r="O38" s="3">
        <v>470</v>
      </c>
      <c r="P38" s="3">
        <v>349</v>
      </c>
      <c r="Q38" s="3">
        <v>944.67489326689031</v>
      </c>
      <c r="R38" s="3">
        <v>866.67489326689031</v>
      </c>
      <c r="S38" s="3">
        <v>470.50560638463747</v>
      </c>
      <c r="T38" s="3">
        <v>502</v>
      </c>
      <c r="U38" s="3">
        <v>446.74547547682511</v>
      </c>
      <c r="V38" s="3"/>
      <c r="W38" s="3">
        <f>_xlfn.FORECAST.LINEAR(2055, CHOOSE({1,2,3,4}, F38, I38-J38, M38-N38, Q38-R38), CHOOSE({1,2,3,4}, 2010, 2015, 2020, 2025))</f>
        <v>120.5</v>
      </c>
      <c r="X38" s="15">
        <f>FORECAST(2055, CHOOSE({1,2,3,4,5}, D38/C38, (E38-F38)/G38, J38/L38, N38/O38, R38/S38), CHOOSE({1,2,3,4,5}, 2000, 2010, 2015, 2020, 2025))</f>
        <v>2.1568733916476539</v>
      </c>
      <c r="Y38" s="15" cm="1">
        <f t="array" ref="Y38">GROWTH(CHOOSE({1,2,3,4,5}, D38/C38, (E38-F38)/G38, J38/L38, N38/O38, R38/S38), CHOOSE({1,2,3,4,5}, 2000, 2010, 2015, 2020, 2025), 2055)</f>
        <v>2.1964267918627574</v>
      </c>
      <c r="AA38" s="3">
        <f t="shared" si="27"/>
        <v>61</v>
      </c>
      <c r="AB38" s="3">
        <f t="shared" si="28"/>
        <v>78</v>
      </c>
      <c r="AC38" s="3">
        <f t="shared" si="29"/>
        <v>78</v>
      </c>
      <c r="AD38" s="18">
        <f t="shared" si="26"/>
        <v>120.5</v>
      </c>
      <c r="AE38" s="18">
        <f t="shared" si="30"/>
        <v>120.5</v>
      </c>
      <c r="AG38" s="3">
        <f t="shared" si="31"/>
        <v>632</v>
      </c>
      <c r="AH38" s="3">
        <f t="shared" si="32"/>
        <v>885</v>
      </c>
      <c r="AI38" s="3">
        <f t="shared" si="33"/>
        <v>866.67489326689031</v>
      </c>
      <c r="AJ38" s="18">
        <f t="shared" si="23"/>
        <v>894.26377600000001</v>
      </c>
      <c r="AK38" s="18">
        <f t="shared" si="34"/>
        <v>963.5734288949435</v>
      </c>
      <c r="AM38" s="3">
        <f t="shared" si="35"/>
        <v>333</v>
      </c>
      <c r="AN38" s="3">
        <f t="shared" si="36"/>
        <v>470</v>
      </c>
      <c r="AO38" s="3">
        <f t="shared" si="37"/>
        <v>470.50560638463747</v>
      </c>
      <c r="AP38" s="3">
        <f t="shared" si="24"/>
        <v>492.43599999999998</v>
      </c>
      <c r="AQ38" s="3">
        <f t="shared" si="38"/>
        <v>446.74547547682511</v>
      </c>
      <c r="AR38" s="10"/>
      <c r="AS38" s="4">
        <f t="shared" si="39"/>
        <v>1.6666666666666667</v>
      </c>
      <c r="AT38" s="4">
        <f t="shared" si="40"/>
        <v>1.897897897897898</v>
      </c>
      <c r="AU38" s="4">
        <f t="shared" si="41"/>
        <v>1.8829787234042554</v>
      </c>
      <c r="AV38" s="4">
        <f t="shared" si="42"/>
        <v>1.8420075797319728</v>
      </c>
      <c r="AW38" s="4">
        <f t="shared" si="25"/>
        <v>1.8160000000000001</v>
      </c>
      <c r="AX38" s="4">
        <f t="shared" si="43"/>
        <v>2.1568733916476539</v>
      </c>
      <c r="AY38" t="s">
        <v>42</v>
      </c>
      <c r="BB38" s="3">
        <v>481.28100000000001</v>
      </c>
      <c r="BC38" s="3">
        <v>492.43599999999998</v>
      </c>
      <c r="BD38" s="3">
        <v>506.233</v>
      </c>
      <c r="BE38" s="3">
        <v>493.58300000000003</v>
      </c>
      <c r="BF38" s="3">
        <v>491.78</v>
      </c>
      <c r="BG38" s="4">
        <v>1.722</v>
      </c>
      <c r="BH38" s="4">
        <v>1.8160000000000001</v>
      </c>
      <c r="BI38" s="4">
        <v>1.9119999999999999</v>
      </c>
      <c r="BJ38" s="31"/>
      <c r="BK38" s="17">
        <f t="shared" si="44"/>
        <v>31</v>
      </c>
      <c r="BL38" s="3">
        <f t="shared" si="45"/>
        <v>693</v>
      </c>
      <c r="BM38" s="3">
        <f t="shared" si="46"/>
        <v>963</v>
      </c>
      <c r="BN38" s="3">
        <f t="shared" si="47"/>
        <v>944.67489326689031</v>
      </c>
      <c r="BO38" s="18">
        <f t="shared" si="48"/>
        <v>1014.763776</v>
      </c>
      <c r="BP38" s="18">
        <f t="shared" si="49"/>
        <v>1084.0734288949434</v>
      </c>
    </row>
    <row r="39" spans="1:68" x14ac:dyDescent="0.25">
      <c r="A39" s="6">
        <v>32.020000000000003</v>
      </c>
      <c r="B39" s="3">
        <v>2925</v>
      </c>
      <c r="C39" s="3">
        <v>2778</v>
      </c>
      <c r="D39" s="3">
        <v>6859</v>
      </c>
      <c r="E39" s="3">
        <v>7174</v>
      </c>
      <c r="F39" s="3">
        <v>95</v>
      </c>
      <c r="G39" s="3">
        <v>2743</v>
      </c>
      <c r="H39" s="3">
        <v>2968</v>
      </c>
      <c r="I39" s="3">
        <v>7047</v>
      </c>
      <c r="J39" s="3">
        <v>6952</v>
      </c>
      <c r="K39" s="3">
        <v>95</v>
      </c>
      <c r="L39" s="3">
        <v>2527</v>
      </c>
      <c r="M39" s="3">
        <v>6997</v>
      </c>
      <c r="N39" s="3">
        <v>6911</v>
      </c>
      <c r="O39" s="3">
        <v>2803</v>
      </c>
      <c r="P39" s="3">
        <v>2968</v>
      </c>
      <c r="Q39" s="3">
        <v>6851.7153237294742</v>
      </c>
      <c r="R39" s="3">
        <v>6765.7153237294742</v>
      </c>
      <c r="S39" s="3">
        <v>2805.1101841752466</v>
      </c>
      <c r="T39" s="3">
        <v>3099</v>
      </c>
      <c r="U39" s="3">
        <v>2738.3104367396468</v>
      </c>
      <c r="V39" s="3"/>
      <c r="W39" s="3">
        <f>_xlfn.FORECAST.LINEAR(2055, CHOOSE({1,2,3,4}, F39, I39-J39, M39-N39, Q39-R39), CHOOSE({1,2,3,4}, 2010, 2015, 2020, 2025))</f>
        <v>63.5</v>
      </c>
      <c r="X39" s="15">
        <f>FORECAST(2055, CHOOSE({1,2,3,4,5}, D39/C39, (E39-F39)/G39, J39/L39, N39/O39, R39/S39), CHOOSE({1,2,3,4,5}, 2000, 2010, 2015, 2020, 2025))</f>
        <v>2.4454869362307949</v>
      </c>
      <c r="Y39" s="15" cm="1">
        <f t="array" ref="Y39">GROWTH(CHOOSE({1,2,3,4,5}, D39/C39, (E39-F39)/G39, J39/L39, N39/O39, R39/S39), CHOOSE({1,2,3,4,5}, 2000, 2010, 2015, 2020, 2025), 2055)</f>
        <v>2.4406384618830512</v>
      </c>
      <c r="AA39" s="3">
        <f t="shared" si="27"/>
        <v>95</v>
      </c>
      <c r="AB39" s="3">
        <f t="shared" si="28"/>
        <v>86</v>
      </c>
      <c r="AC39" s="3">
        <f t="shared" si="29"/>
        <v>86</v>
      </c>
      <c r="AD39" s="18">
        <f t="shared" si="26"/>
        <v>63.5</v>
      </c>
      <c r="AE39" s="18">
        <f t="shared" si="30"/>
        <v>63.5</v>
      </c>
      <c r="AG39" s="3">
        <f t="shared" si="31"/>
        <v>7079</v>
      </c>
      <c r="AH39" s="3">
        <f t="shared" si="32"/>
        <v>6911</v>
      </c>
      <c r="AI39" s="3">
        <f t="shared" si="33"/>
        <v>6765.7153237294742</v>
      </c>
      <c r="AJ39" s="18">
        <f t="shared" si="23"/>
        <v>7177.6748279999993</v>
      </c>
      <c r="AK39" s="18">
        <f t="shared" si="34"/>
        <v>6696.5024003912486</v>
      </c>
      <c r="AM39" s="3">
        <f t="shared" si="35"/>
        <v>2743</v>
      </c>
      <c r="AN39" s="3">
        <f t="shared" si="36"/>
        <v>2803</v>
      </c>
      <c r="AO39" s="3">
        <f t="shared" si="37"/>
        <v>2805.1101841752466</v>
      </c>
      <c r="AP39" s="3">
        <f t="shared" si="24"/>
        <v>2850.5459999999998</v>
      </c>
      <c r="AQ39" s="3">
        <f t="shared" si="38"/>
        <v>2738.3104367396468</v>
      </c>
      <c r="AR39" s="10"/>
      <c r="AS39" s="4">
        <f t="shared" si="39"/>
        <v>2.4690424766018717</v>
      </c>
      <c r="AT39" s="4">
        <f t="shared" si="40"/>
        <v>2.5807510025519504</v>
      </c>
      <c r="AU39" s="4">
        <f t="shared" si="41"/>
        <v>2.4655726007848733</v>
      </c>
      <c r="AV39" s="4">
        <f t="shared" si="42"/>
        <v>2.4119249795953088</v>
      </c>
      <c r="AW39" s="4">
        <f t="shared" si="25"/>
        <v>2.5179999999999998</v>
      </c>
      <c r="AX39" s="4">
        <f t="shared" si="43"/>
        <v>2.4454869362307949</v>
      </c>
      <c r="AY39" t="s">
        <v>42</v>
      </c>
      <c r="BB39" s="3">
        <v>2830.5</v>
      </c>
      <c r="BC39" s="3">
        <v>2850.5459999999998</v>
      </c>
      <c r="BD39" s="3">
        <v>2874.5630000000001</v>
      </c>
      <c r="BE39" s="3">
        <v>2849.05</v>
      </c>
      <c r="BF39" s="3">
        <v>2850.4560000000001</v>
      </c>
      <c r="BG39" s="4">
        <v>2.3879999999999999</v>
      </c>
      <c r="BH39" s="4">
        <v>2.5179999999999998</v>
      </c>
      <c r="BI39" s="4">
        <v>2.6509999999999998</v>
      </c>
      <c r="BJ39" s="31"/>
      <c r="BK39" s="17">
        <f t="shared" si="44"/>
        <v>32.020000000000003</v>
      </c>
      <c r="BL39" s="3">
        <f t="shared" si="45"/>
        <v>7174</v>
      </c>
      <c r="BM39" s="3">
        <f t="shared" si="46"/>
        <v>6997</v>
      </c>
      <c r="BN39" s="3">
        <f t="shared" si="47"/>
        <v>6851.7153237294742</v>
      </c>
      <c r="BO39" s="18">
        <f t="shared" si="48"/>
        <v>7241.1748279999993</v>
      </c>
      <c r="BP39" s="18">
        <f t="shared" si="49"/>
        <v>6760.0024003912486</v>
      </c>
    </row>
    <row r="40" spans="1:68" x14ac:dyDescent="0.25">
      <c r="A40" s="6">
        <v>32.07</v>
      </c>
      <c r="B40" s="3">
        <v>951</v>
      </c>
      <c r="C40" s="3">
        <v>889</v>
      </c>
      <c r="D40" s="3">
        <v>2061</v>
      </c>
      <c r="E40" s="3">
        <v>1932</v>
      </c>
      <c r="F40" s="3">
        <v>0</v>
      </c>
      <c r="G40" s="3">
        <v>864</v>
      </c>
      <c r="H40" s="3">
        <v>950</v>
      </c>
      <c r="I40" s="3">
        <v>1921</v>
      </c>
      <c r="J40" s="3">
        <v>1921</v>
      </c>
      <c r="K40" s="3">
        <v>0</v>
      </c>
      <c r="L40" s="3">
        <v>807</v>
      </c>
      <c r="M40" s="3">
        <v>1911</v>
      </c>
      <c r="N40" s="3">
        <v>1911</v>
      </c>
      <c r="O40" s="3">
        <v>844</v>
      </c>
      <c r="P40" s="3">
        <v>950</v>
      </c>
      <c r="Q40" s="3">
        <v>1821.9214579862914</v>
      </c>
      <c r="R40" s="3">
        <v>1821.9214579862914</v>
      </c>
      <c r="S40" s="3">
        <v>822.55587807169491</v>
      </c>
      <c r="T40" s="3">
        <v>920</v>
      </c>
      <c r="U40" s="3">
        <v>1020.1353156535538</v>
      </c>
      <c r="V40" s="3"/>
      <c r="W40" s="3">
        <f>_xlfn.FORECAST.LINEAR(2055, CHOOSE({1,2,3,4}, F40, I40-J40, M40-N40, Q40-R40), CHOOSE({1,2,3,4}, 2010, 2015, 2020, 2025))</f>
        <v>0</v>
      </c>
      <c r="X40" s="15">
        <f>FORECAST(2055, CHOOSE({1,2,3,4,5}, D40/C40, (E40-F40)/G40, J40/L40, N40/O40, R40/S40), CHOOSE({1,2,3,4,5}, 2000, 2010, 2015, 2020, 2025))</f>
        <v>2.1641356753650038</v>
      </c>
      <c r="Y40" s="15" cm="1">
        <f t="array" ref="Y40">GROWTH(CHOOSE({1,2,3,4,5}, D40/C40, (E40-F40)/G40, J40/L40, N40/O40, R40/S40), CHOOSE({1,2,3,4,5}, 2000, 2010, 2015, 2020, 2025), 2055)</f>
        <v>2.1655836166494793</v>
      </c>
      <c r="AA40" s="3">
        <f t="shared" si="27"/>
        <v>0</v>
      </c>
      <c r="AB40" s="3">
        <f t="shared" si="28"/>
        <v>0</v>
      </c>
      <c r="AC40" s="3">
        <f t="shared" si="29"/>
        <v>0</v>
      </c>
      <c r="AD40" s="18">
        <f t="shared" si="26"/>
        <v>0</v>
      </c>
      <c r="AE40" s="18">
        <f t="shared" si="30"/>
        <v>0</v>
      </c>
      <c r="AG40" s="3">
        <f t="shared" si="31"/>
        <v>1932</v>
      </c>
      <c r="AH40" s="3">
        <f t="shared" si="32"/>
        <v>1911</v>
      </c>
      <c r="AI40" s="3">
        <f t="shared" si="33"/>
        <v>1821.9214579862914</v>
      </c>
      <c r="AJ40" s="18">
        <f t="shared" si="23"/>
        <v>2019.1789799999999</v>
      </c>
      <c r="AK40" s="18">
        <f t="shared" si="34"/>
        <v>2207.7112303055951</v>
      </c>
      <c r="AM40" s="3">
        <f t="shared" si="35"/>
        <v>864</v>
      </c>
      <c r="AN40" s="3">
        <f t="shared" si="36"/>
        <v>844</v>
      </c>
      <c r="AO40" s="3">
        <f t="shared" si="37"/>
        <v>822.55587807169491</v>
      </c>
      <c r="AP40" s="3">
        <f t="shared" si="24"/>
        <v>856.31</v>
      </c>
      <c r="AQ40" s="3">
        <f t="shared" si="38"/>
        <v>1020.1353156535538</v>
      </c>
      <c r="AR40" s="10"/>
      <c r="AS40" s="4">
        <f t="shared" si="39"/>
        <v>2.3183352080989876</v>
      </c>
      <c r="AT40" s="4">
        <f t="shared" si="40"/>
        <v>2.2361111111111112</v>
      </c>
      <c r="AU40" s="4">
        <f t="shared" si="41"/>
        <v>2.264218009478673</v>
      </c>
      <c r="AV40" s="4">
        <f t="shared" si="42"/>
        <v>2.2149515997106408</v>
      </c>
      <c r="AW40" s="4">
        <f t="shared" si="25"/>
        <v>2.3580000000000001</v>
      </c>
      <c r="AX40" s="4">
        <f t="shared" si="43"/>
        <v>2.1641356753650038</v>
      </c>
      <c r="AY40" t="s">
        <v>42</v>
      </c>
      <c r="BB40" s="3">
        <v>850.755</v>
      </c>
      <c r="BC40" s="3">
        <v>856.31</v>
      </c>
      <c r="BD40" s="3">
        <v>863.15499999999997</v>
      </c>
      <c r="BE40" s="3">
        <v>857.58199999999999</v>
      </c>
      <c r="BF40" s="3">
        <v>856.88499999999999</v>
      </c>
      <c r="BG40" s="4">
        <v>2.2360000000000002</v>
      </c>
      <c r="BH40" s="4">
        <v>2.3580000000000001</v>
      </c>
      <c r="BI40" s="4">
        <v>2.4820000000000002</v>
      </c>
      <c r="BJ40" s="31"/>
      <c r="BK40" s="17">
        <f t="shared" si="44"/>
        <v>32.07</v>
      </c>
      <c r="BL40" s="3">
        <f t="shared" si="45"/>
        <v>1932</v>
      </c>
      <c r="BM40" s="3">
        <f t="shared" si="46"/>
        <v>1911</v>
      </c>
      <c r="BN40" s="3">
        <f t="shared" si="47"/>
        <v>1821.9214579862914</v>
      </c>
      <c r="BO40" s="18">
        <f t="shared" si="48"/>
        <v>2019.1789799999999</v>
      </c>
      <c r="BP40" s="18">
        <f t="shared" si="49"/>
        <v>2207.7112303055951</v>
      </c>
    </row>
    <row r="41" spans="1:68" x14ac:dyDescent="0.25">
      <c r="A41" s="6">
        <v>32.08</v>
      </c>
      <c r="B41" s="3">
        <v>2278</v>
      </c>
      <c r="C41" s="3">
        <v>2098</v>
      </c>
      <c r="D41" s="3">
        <v>4814</v>
      </c>
      <c r="E41" s="3">
        <v>4830</v>
      </c>
      <c r="F41" s="3">
        <v>0</v>
      </c>
      <c r="G41" s="3">
        <v>1970</v>
      </c>
      <c r="H41" s="3">
        <v>2203</v>
      </c>
      <c r="I41" s="3">
        <v>4802</v>
      </c>
      <c r="J41" s="3">
        <v>4802</v>
      </c>
      <c r="K41" s="3">
        <v>0</v>
      </c>
      <c r="L41" s="3">
        <v>1840</v>
      </c>
      <c r="M41" s="3">
        <v>4497</v>
      </c>
      <c r="N41" s="3">
        <v>4497</v>
      </c>
      <c r="O41" s="3">
        <v>1884</v>
      </c>
      <c r="P41" s="3">
        <v>2203</v>
      </c>
      <c r="Q41" s="3">
        <v>4453.8369179315823</v>
      </c>
      <c r="R41" s="3">
        <v>4453.8369179315823</v>
      </c>
      <c r="S41" s="3">
        <v>1907.4199537142108</v>
      </c>
      <c r="T41" s="3">
        <v>2229</v>
      </c>
      <c r="U41" s="3">
        <v>477.65866686026618</v>
      </c>
      <c r="V41" s="3"/>
      <c r="W41" s="3">
        <f>_xlfn.FORECAST.LINEAR(2055, CHOOSE({1,2,3,4}, F41, I41-J41, M41-N41, Q41-R41), CHOOSE({1,2,3,4}, 2010, 2015, 2020, 2025))</f>
        <v>0</v>
      </c>
      <c r="X41" s="15">
        <f>FORECAST(2055, CHOOSE({1,2,3,4,5}, D41/C41, (E41-F41)/G41, J41/L41, N41/O41, R41/S41), CHOOSE({1,2,3,4,5}, 2000, 2010, 2015, 2020, 2025))</f>
        <v>2.4915722923442032</v>
      </c>
      <c r="Y41" s="15" cm="1">
        <f t="array" ref="Y41">GROWTH(CHOOSE({1,2,3,4,5}, D41/C41, (E41-F41)/G41, J41/L41, N41/O41, R41/S41), CHOOSE({1,2,3,4,5}, 2000, 2010, 2015, 2020, 2025), 2055)</f>
        <v>2.4926789284827584</v>
      </c>
      <c r="AA41" s="3">
        <f t="shared" si="27"/>
        <v>0</v>
      </c>
      <c r="AB41" s="3">
        <f t="shared" si="28"/>
        <v>0</v>
      </c>
      <c r="AC41" s="3">
        <f t="shared" si="29"/>
        <v>0</v>
      </c>
      <c r="AD41" s="18">
        <f t="shared" si="26"/>
        <v>0</v>
      </c>
      <c r="AE41" s="18">
        <f t="shared" si="30"/>
        <v>0</v>
      </c>
      <c r="AG41" s="3">
        <f t="shared" si="31"/>
        <v>4830</v>
      </c>
      <c r="AH41" s="3">
        <f t="shared" si="32"/>
        <v>4497</v>
      </c>
      <c r="AI41" s="3">
        <f t="shared" si="33"/>
        <v>4453.8369179315823</v>
      </c>
      <c r="AJ41" s="18">
        <f t="shared" si="23"/>
        <v>4361.8872330000004</v>
      </c>
      <c r="AK41" s="18">
        <f t="shared" si="34"/>
        <v>1190.1210995471095</v>
      </c>
      <c r="AM41" s="3">
        <f t="shared" si="35"/>
        <v>1970</v>
      </c>
      <c r="AN41" s="3">
        <f t="shared" si="36"/>
        <v>1884</v>
      </c>
      <c r="AO41" s="3">
        <f t="shared" si="37"/>
        <v>1907.4199537142108</v>
      </c>
      <c r="AP41" s="3">
        <f t="shared" si="24"/>
        <v>1915.6289999999999</v>
      </c>
      <c r="AQ41" s="3">
        <f t="shared" si="38"/>
        <v>477.65866686026618</v>
      </c>
      <c r="AR41" s="10"/>
      <c r="AS41" s="4">
        <f t="shared" si="39"/>
        <v>2.2945662535748332</v>
      </c>
      <c r="AT41" s="4">
        <f t="shared" si="40"/>
        <v>2.451776649746193</v>
      </c>
      <c r="AU41" s="4">
        <f t="shared" si="41"/>
        <v>2.3869426751592355</v>
      </c>
      <c r="AV41" s="4">
        <f t="shared" si="42"/>
        <v>2.3350059378685213</v>
      </c>
      <c r="AW41" s="4">
        <f t="shared" si="25"/>
        <v>2.2770000000000001</v>
      </c>
      <c r="AX41" s="4">
        <f t="shared" si="43"/>
        <v>2.4915722923442032</v>
      </c>
      <c r="AY41" t="s">
        <v>42</v>
      </c>
      <c r="BB41" s="3">
        <v>1900.864</v>
      </c>
      <c r="BC41" s="3">
        <v>1915.6289999999999</v>
      </c>
      <c r="BD41" s="3">
        <v>1935.2739999999999</v>
      </c>
      <c r="BE41" s="3">
        <v>1912.875</v>
      </c>
      <c r="BF41" s="3">
        <v>1913.8610000000001</v>
      </c>
      <c r="BG41" s="4">
        <v>2.16</v>
      </c>
      <c r="BH41" s="4">
        <v>2.2770000000000001</v>
      </c>
      <c r="BI41" s="4">
        <v>2.3980000000000001</v>
      </c>
      <c r="BJ41" s="31"/>
      <c r="BK41" s="17">
        <f t="shared" si="44"/>
        <v>32.08</v>
      </c>
      <c r="BL41" s="3">
        <f t="shared" si="45"/>
        <v>4830</v>
      </c>
      <c r="BM41" s="3">
        <f t="shared" si="46"/>
        <v>4497</v>
      </c>
      <c r="BN41" s="3">
        <f t="shared" si="47"/>
        <v>4453.8369179315823</v>
      </c>
      <c r="BO41" s="18">
        <f t="shared" si="48"/>
        <v>4361.8872330000004</v>
      </c>
      <c r="BP41" s="18">
        <f t="shared" si="49"/>
        <v>1190.1210995471095</v>
      </c>
    </row>
    <row r="42" spans="1:68" x14ac:dyDescent="0.25">
      <c r="A42" s="6">
        <v>33.03</v>
      </c>
      <c r="B42" s="3">
        <v>2099</v>
      </c>
      <c r="C42" s="3">
        <v>2013</v>
      </c>
      <c r="D42" s="3">
        <v>4535</v>
      </c>
      <c r="E42" s="3">
        <v>4657</v>
      </c>
      <c r="F42" s="3">
        <v>92</v>
      </c>
      <c r="G42" s="3">
        <v>2045</v>
      </c>
      <c r="H42" s="3">
        <v>2142</v>
      </c>
      <c r="I42" s="3">
        <v>4478</v>
      </c>
      <c r="J42" s="3">
        <v>4386</v>
      </c>
      <c r="K42" s="3">
        <v>92</v>
      </c>
      <c r="L42" s="3">
        <v>1857</v>
      </c>
      <c r="M42" s="3">
        <v>4651</v>
      </c>
      <c r="N42" s="3">
        <v>4573</v>
      </c>
      <c r="O42" s="3">
        <v>2100</v>
      </c>
      <c r="P42" s="3">
        <v>2142</v>
      </c>
      <c r="Q42" s="3">
        <v>4586.9308513007672</v>
      </c>
      <c r="R42" s="3">
        <v>4508.9308513007672</v>
      </c>
      <c r="S42" s="3">
        <v>2116.6335135012118</v>
      </c>
      <c r="T42" s="3">
        <v>2356</v>
      </c>
      <c r="U42" s="3">
        <v>1959.4974538213423</v>
      </c>
      <c r="V42" s="3"/>
      <c r="W42" s="3">
        <f>_xlfn.FORECAST.LINEAR(2055, CHOOSE({1,2,3,4}, F42, I42-J42, M42-N42, Q42-R42), CHOOSE({1,2,3,4}, 2010, 2015, 2020, 2025))</f>
        <v>43</v>
      </c>
      <c r="X42" s="15">
        <f>FORECAST(2055, CHOOSE({1,2,3,4,5}, D42/C42, (E42-F42)/G42, J42/L42, N42/O42, R42/S42), CHOOSE({1,2,3,4,5}, 2000, 2010, 2015, 2020, 2025))</f>
        <v>2.0526895236421971</v>
      </c>
      <c r="Y42" s="15" cm="1">
        <f t="array" ref="Y42">GROWTH(CHOOSE({1,2,3,4,5}, D42/C42, (E42-F42)/G42, J42/L42, N42/O42, R42/S42), CHOOSE({1,2,3,4,5}, 2000, 2010, 2015, 2020, 2025), 2055)</f>
        <v>2.0551148228445602</v>
      </c>
      <c r="AA42" s="3">
        <f t="shared" si="27"/>
        <v>92</v>
      </c>
      <c r="AB42" s="3">
        <f t="shared" si="28"/>
        <v>78</v>
      </c>
      <c r="AC42" s="3">
        <f t="shared" si="29"/>
        <v>78</v>
      </c>
      <c r="AD42" s="18">
        <f t="shared" si="26"/>
        <v>43</v>
      </c>
      <c r="AE42" s="18">
        <f t="shared" si="30"/>
        <v>43</v>
      </c>
      <c r="AG42" s="3">
        <f t="shared" si="31"/>
        <v>4565</v>
      </c>
      <c r="AH42" s="3">
        <f t="shared" si="32"/>
        <v>4573</v>
      </c>
      <c r="AI42" s="3">
        <f t="shared" si="33"/>
        <v>4508.9308513007672</v>
      </c>
      <c r="AJ42" s="18">
        <f t="shared" si="23"/>
        <v>4460.8138920000001</v>
      </c>
      <c r="AK42" s="18">
        <f t="shared" si="34"/>
        <v>4022.2398950626293</v>
      </c>
      <c r="AM42" s="3">
        <f t="shared" si="35"/>
        <v>2045</v>
      </c>
      <c r="AN42" s="3">
        <f t="shared" si="36"/>
        <v>2100</v>
      </c>
      <c r="AO42" s="3">
        <f t="shared" si="37"/>
        <v>2116.6335135012118</v>
      </c>
      <c r="AP42" s="3">
        <f t="shared" si="24"/>
        <v>2127.2359999999999</v>
      </c>
      <c r="AQ42" s="3">
        <f t="shared" si="38"/>
        <v>1959.4974538213423</v>
      </c>
      <c r="AR42" s="10"/>
      <c r="AS42" s="4">
        <f t="shared" si="39"/>
        <v>2.2528564331843022</v>
      </c>
      <c r="AT42" s="4">
        <f t="shared" si="40"/>
        <v>2.2322738386308068</v>
      </c>
      <c r="AU42" s="4">
        <f t="shared" si="41"/>
        <v>2.1776190476190478</v>
      </c>
      <c r="AV42" s="4">
        <f t="shared" si="42"/>
        <v>2.1302369175107487</v>
      </c>
      <c r="AW42" s="4">
        <f t="shared" si="25"/>
        <v>2.097</v>
      </c>
      <c r="AX42" s="4">
        <f t="shared" si="43"/>
        <v>2.0526895236421971</v>
      </c>
      <c r="AY42" t="s">
        <v>42</v>
      </c>
      <c r="BB42" s="3">
        <v>2115.6779999999999</v>
      </c>
      <c r="BC42" s="3">
        <v>2127.2359999999999</v>
      </c>
      <c r="BD42" s="3">
        <v>2140.87</v>
      </c>
      <c r="BE42" s="3">
        <v>2129.913</v>
      </c>
      <c r="BF42" s="3">
        <v>2127.46</v>
      </c>
      <c r="BG42" s="4">
        <v>1.9890000000000001</v>
      </c>
      <c r="BH42" s="4">
        <v>2.097</v>
      </c>
      <c r="BI42" s="4">
        <v>2.2080000000000002</v>
      </c>
      <c r="BJ42" s="31"/>
      <c r="BK42" s="17">
        <f t="shared" si="44"/>
        <v>33.03</v>
      </c>
      <c r="BL42" s="3">
        <f t="shared" si="45"/>
        <v>4657</v>
      </c>
      <c r="BM42" s="3">
        <f t="shared" si="46"/>
        <v>4651</v>
      </c>
      <c r="BN42" s="3">
        <f t="shared" si="47"/>
        <v>4586.9308513007672</v>
      </c>
      <c r="BO42" s="18">
        <f t="shared" si="48"/>
        <v>4503.8138920000001</v>
      </c>
      <c r="BP42" s="18">
        <f t="shared" si="49"/>
        <v>4065.2398950626293</v>
      </c>
    </row>
    <row r="43" spans="1:68" x14ac:dyDescent="0.25">
      <c r="A43" s="6">
        <v>33.049999999999997</v>
      </c>
      <c r="B43" s="3">
        <v>1986</v>
      </c>
      <c r="C43" s="3">
        <v>1880</v>
      </c>
      <c r="D43" s="3">
        <v>3909</v>
      </c>
      <c r="E43" s="3">
        <v>4086</v>
      </c>
      <c r="F43" s="3">
        <v>0</v>
      </c>
      <c r="G43" s="3">
        <v>1827</v>
      </c>
      <c r="H43" s="3">
        <v>1984</v>
      </c>
      <c r="I43" s="3">
        <v>4060</v>
      </c>
      <c r="J43" s="3">
        <v>4060</v>
      </c>
      <c r="K43" s="3">
        <v>0</v>
      </c>
      <c r="L43" s="3">
        <v>1706</v>
      </c>
      <c r="M43" s="3">
        <v>3899</v>
      </c>
      <c r="N43" s="3">
        <v>3899</v>
      </c>
      <c r="O43" s="3">
        <v>1778</v>
      </c>
      <c r="P43" s="3">
        <v>1984</v>
      </c>
      <c r="Q43" s="3">
        <v>3801.0147968965139</v>
      </c>
      <c r="R43" s="3">
        <v>3801.0147968965139</v>
      </c>
      <c r="S43" s="3">
        <v>1771.870923956666</v>
      </c>
      <c r="T43" s="3">
        <v>1983</v>
      </c>
      <c r="U43" s="3">
        <v>1806.9258963482303</v>
      </c>
      <c r="V43" s="3"/>
      <c r="W43" s="3">
        <f>_xlfn.FORECAST.LINEAR(2055, CHOOSE({1,2,3,4}, F43, I43-J43, M43-N43, Q43-R43), CHOOSE({1,2,3,4}, 2010, 2015, 2020, 2025))</f>
        <v>0</v>
      </c>
      <c r="X43" s="15">
        <f>FORECAST(2055, CHOOSE({1,2,3,4,5}, D43/C43, (E43-F43)/G43, J43/L43, N43/O43, R43/S43), CHOOSE({1,2,3,4,5}, 2000, 2010, 2015, 2020, 2025))</f>
        <v>2.3263085363024918</v>
      </c>
      <c r="Y43" s="15" cm="1">
        <f t="array" ref="Y43">GROWTH(CHOOSE({1,2,3,4,5}, D43/C43, (E43-F43)/G43, J43/L43, N43/O43, R43/S43), CHOOSE({1,2,3,4,5}, 2000, 2010, 2015, 2020, 2025), 2055)</f>
        <v>2.3316567938769373</v>
      </c>
      <c r="AA43" s="3">
        <f t="shared" si="27"/>
        <v>0</v>
      </c>
      <c r="AB43" s="3">
        <f t="shared" si="28"/>
        <v>0</v>
      </c>
      <c r="AC43" s="3">
        <f t="shared" si="29"/>
        <v>0</v>
      </c>
      <c r="AD43" s="18">
        <f t="shared" si="26"/>
        <v>0</v>
      </c>
      <c r="AE43" s="18">
        <f t="shared" si="30"/>
        <v>0</v>
      </c>
      <c r="AG43" s="3">
        <f t="shared" si="31"/>
        <v>4086</v>
      </c>
      <c r="AH43" s="3">
        <f t="shared" si="32"/>
        <v>3899</v>
      </c>
      <c r="AI43" s="3">
        <f t="shared" si="33"/>
        <v>3801.0147968965139</v>
      </c>
      <c r="AJ43" s="18">
        <f t="shared" si="23"/>
        <v>4278.302592</v>
      </c>
      <c r="AK43" s="18">
        <f t="shared" si="34"/>
        <v>4203.4671371409195</v>
      </c>
      <c r="AM43" s="3">
        <f t="shared" si="35"/>
        <v>1827</v>
      </c>
      <c r="AN43" s="3">
        <f t="shared" si="36"/>
        <v>1778</v>
      </c>
      <c r="AO43" s="3">
        <f t="shared" si="37"/>
        <v>1771.870923956666</v>
      </c>
      <c r="AP43" s="3">
        <f t="shared" si="24"/>
        <v>1791.5840000000001</v>
      </c>
      <c r="AQ43" s="3">
        <f t="shared" si="38"/>
        <v>1806.9258963482303</v>
      </c>
      <c r="AR43" s="10"/>
      <c r="AS43" s="4">
        <f t="shared" si="39"/>
        <v>2.079255319148936</v>
      </c>
      <c r="AT43" s="4">
        <f t="shared" si="40"/>
        <v>2.2364532019704435</v>
      </c>
      <c r="AU43" s="4">
        <f t="shared" si="41"/>
        <v>2.1929133858267718</v>
      </c>
      <c r="AV43" s="4">
        <f t="shared" si="42"/>
        <v>2.1451984710086442</v>
      </c>
      <c r="AW43" s="4">
        <f t="shared" si="25"/>
        <v>2.3879999999999999</v>
      </c>
      <c r="AX43" s="4">
        <f t="shared" si="43"/>
        <v>2.3263085363024918</v>
      </c>
      <c r="AY43" t="s">
        <v>42</v>
      </c>
      <c r="BB43" s="3">
        <v>1783.336</v>
      </c>
      <c r="BC43" s="3">
        <v>1791.5840000000001</v>
      </c>
      <c r="BD43" s="3">
        <v>1804.7190000000001</v>
      </c>
      <c r="BE43" s="3">
        <v>1786.549</v>
      </c>
      <c r="BF43" s="3">
        <v>1793.056</v>
      </c>
      <c r="BG43" s="4">
        <v>2.2639999999999998</v>
      </c>
      <c r="BH43" s="4">
        <v>2.3879999999999999</v>
      </c>
      <c r="BI43" s="4">
        <v>2.5139999999999998</v>
      </c>
      <c r="BJ43" s="31"/>
      <c r="BK43" s="17">
        <f t="shared" si="44"/>
        <v>33.049999999999997</v>
      </c>
      <c r="BL43" s="3">
        <f t="shared" si="45"/>
        <v>4086</v>
      </c>
      <c r="BM43" s="3">
        <f t="shared" si="46"/>
        <v>3899</v>
      </c>
      <c r="BN43" s="3">
        <f t="shared" si="47"/>
        <v>3801.0147968965139</v>
      </c>
      <c r="BO43" s="18">
        <f t="shared" si="48"/>
        <v>4278.302592</v>
      </c>
      <c r="BP43" s="18">
        <f t="shared" si="49"/>
        <v>4203.4671371409195</v>
      </c>
    </row>
    <row r="44" spans="1:68" x14ac:dyDescent="0.25">
      <c r="A44" s="6">
        <v>33.06</v>
      </c>
      <c r="B44" s="3">
        <v>1525</v>
      </c>
      <c r="C44" s="3">
        <v>1438</v>
      </c>
      <c r="D44" s="3">
        <v>2926</v>
      </c>
      <c r="E44" s="3">
        <v>2968</v>
      </c>
      <c r="F44" s="3">
        <v>0</v>
      </c>
      <c r="G44" s="3">
        <v>1346</v>
      </c>
      <c r="H44" s="3">
        <v>1620</v>
      </c>
      <c r="I44" s="3">
        <v>3234</v>
      </c>
      <c r="J44" s="3">
        <v>3234</v>
      </c>
      <c r="K44" s="3">
        <v>0</v>
      </c>
      <c r="L44" s="3">
        <v>1378</v>
      </c>
      <c r="M44" s="3">
        <v>3597</v>
      </c>
      <c r="N44" s="3">
        <v>3597</v>
      </c>
      <c r="O44" s="3">
        <v>1695</v>
      </c>
      <c r="P44" s="3">
        <v>1620</v>
      </c>
      <c r="Q44" s="3">
        <v>3534.0433664116267</v>
      </c>
      <c r="R44" s="3">
        <v>3534.0433664116267</v>
      </c>
      <c r="S44" s="3">
        <v>1702.3746318852029</v>
      </c>
      <c r="T44" s="3">
        <v>1840</v>
      </c>
      <c r="U44" s="3">
        <v>1293.3680394942905</v>
      </c>
      <c r="V44" s="3"/>
      <c r="W44" s="3">
        <f>_xlfn.FORECAST.LINEAR(2055, CHOOSE({1,2,3,4}, F44, I44-J44, M44-N44, Q44-R44), CHOOSE({1,2,3,4}, 2010, 2015, 2020, 2025))</f>
        <v>0</v>
      </c>
      <c r="X44" s="15">
        <f>FORECAST(2055, CHOOSE({1,2,3,4,5}, D44/C44, (E44-F44)/G44, J44/L44, N44/O44, R44/S44), CHOOSE({1,2,3,4,5}, 2000, 2010, 2015, 2020, 2025))</f>
        <v>2.2243357272397115</v>
      </c>
      <c r="Y44" s="15" cm="1">
        <f t="array" ref="Y44">GROWTH(CHOOSE({1,2,3,4,5}, D44/C44, (E44-F44)/G44, J44/L44, N44/O44, R44/S44), CHOOSE({1,2,3,4,5}, 2000, 2010, 2015, 2020, 2025), 2055)</f>
        <v>2.2254756040675505</v>
      </c>
      <c r="AA44" s="3">
        <f t="shared" si="27"/>
        <v>0</v>
      </c>
      <c r="AB44" s="3">
        <f t="shared" si="28"/>
        <v>0</v>
      </c>
      <c r="AC44" s="3">
        <f t="shared" si="29"/>
        <v>0</v>
      </c>
      <c r="AD44" s="18">
        <f t="shared" si="26"/>
        <v>0</v>
      </c>
      <c r="AE44" s="18">
        <f t="shared" si="30"/>
        <v>0</v>
      </c>
      <c r="AG44" s="3">
        <f t="shared" si="31"/>
        <v>2968</v>
      </c>
      <c r="AH44" s="3">
        <f t="shared" si="32"/>
        <v>3597</v>
      </c>
      <c r="AI44" s="3">
        <f t="shared" si="33"/>
        <v>3534.0433664116267</v>
      </c>
      <c r="AJ44" s="18">
        <f t="shared" si="23"/>
        <v>3401.9645570000002</v>
      </c>
      <c r="AK44" s="18">
        <f t="shared" si="34"/>
        <v>2876.8847387171327</v>
      </c>
      <c r="AM44" s="3">
        <f t="shared" si="35"/>
        <v>1346</v>
      </c>
      <c r="AN44" s="3">
        <f t="shared" si="36"/>
        <v>1695</v>
      </c>
      <c r="AO44" s="3">
        <f t="shared" si="37"/>
        <v>1702.3746318852029</v>
      </c>
      <c r="AP44" s="3">
        <f t="shared" si="24"/>
        <v>1712.1110000000001</v>
      </c>
      <c r="AQ44" s="3">
        <f t="shared" si="38"/>
        <v>1293.3680394942905</v>
      </c>
      <c r="AR44" s="10"/>
      <c r="AS44" s="4">
        <f t="shared" si="39"/>
        <v>2.0347705146036161</v>
      </c>
      <c r="AT44" s="4">
        <f t="shared" si="40"/>
        <v>2.2050520059435366</v>
      </c>
      <c r="AU44" s="4">
        <f t="shared" si="41"/>
        <v>2.1221238938053095</v>
      </c>
      <c r="AV44" s="4">
        <f t="shared" si="42"/>
        <v>2.0759492653494496</v>
      </c>
      <c r="AW44" s="4">
        <f t="shared" si="25"/>
        <v>1.9870000000000001</v>
      </c>
      <c r="AX44" s="4">
        <f t="shared" si="43"/>
        <v>2.2243357272397115</v>
      </c>
      <c r="AY44" t="s">
        <v>42</v>
      </c>
      <c r="BB44" s="3">
        <v>1705.125</v>
      </c>
      <c r="BC44" s="3">
        <v>1712.1110000000001</v>
      </c>
      <c r="BD44" s="3">
        <v>1720.0989999999999</v>
      </c>
      <c r="BE44" s="3">
        <v>1712.7929999999999</v>
      </c>
      <c r="BF44" s="3">
        <v>1713.17</v>
      </c>
      <c r="BG44" s="4">
        <v>1.8839999999999999</v>
      </c>
      <c r="BH44" s="4">
        <v>1.9870000000000001</v>
      </c>
      <c r="BI44" s="4">
        <v>2.0910000000000002</v>
      </c>
      <c r="BJ44" s="31"/>
      <c r="BK44" s="17">
        <f t="shared" si="44"/>
        <v>33.06</v>
      </c>
      <c r="BL44" s="3">
        <f t="shared" si="45"/>
        <v>2968</v>
      </c>
      <c r="BM44" s="3">
        <f t="shared" si="46"/>
        <v>3597</v>
      </c>
      <c r="BN44" s="3">
        <f t="shared" si="47"/>
        <v>3534.0433664116267</v>
      </c>
      <c r="BO44" s="18">
        <f t="shared" si="48"/>
        <v>3401.9645570000002</v>
      </c>
      <c r="BP44" s="18">
        <f t="shared" si="49"/>
        <v>2876.8847387171327</v>
      </c>
    </row>
    <row r="45" spans="1:68" x14ac:dyDescent="0.25">
      <c r="A45" s="6">
        <v>33.07</v>
      </c>
      <c r="B45" s="3">
        <v>743</v>
      </c>
      <c r="C45" s="3">
        <v>709</v>
      </c>
      <c r="D45" s="3">
        <v>1424</v>
      </c>
      <c r="E45" s="3">
        <v>1539</v>
      </c>
      <c r="F45" s="3">
        <v>0</v>
      </c>
      <c r="G45" s="3">
        <v>779</v>
      </c>
      <c r="H45" s="3">
        <v>917</v>
      </c>
      <c r="I45" s="3">
        <v>1534</v>
      </c>
      <c r="J45" s="3">
        <v>1534</v>
      </c>
      <c r="K45" s="3">
        <v>0</v>
      </c>
      <c r="L45" s="3">
        <v>730</v>
      </c>
      <c r="M45" s="3">
        <v>1740</v>
      </c>
      <c r="N45" s="3">
        <v>1740</v>
      </c>
      <c r="O45" s="3">
        <v>884</v>
      </c>
      <c r="P45" s="3">
        <v>917</v>
      </c>
      <c r="Q45" s="3">
        <v>2193.8406058507758</v>
      </c>
      <c r="R45" s="3">
        <v>2193.8406058507758</v>
      </c>
      <c r="S45" s="3">
        <v>1139.3629348826253</v>
      </c>
      <c r="T45" s="3">
        <v>1245</v>
      </c>
      <c r="U45" s="3">
        <v>974.26412843941546</v>
      </c>
      <c r="V45" s="3"/>
      <c r="W45" s="3">
        <f>_xlfn.FORECAST.LINEAR(2055, CHOOSE({1,2,3,4}, F45, I45-J45, M45-N45, Q45-R45), CHOOSE({1,2,3,4}, 2010, 2015, 2020, 2025))</f>
        <v>0</v>
      </c>
      <c r="X45" s="15">
        <f>FORECAST(2055, CHOOSE({1,2,3,4,5}, D45/C45, (E45-F45)/G45, J45/L45, N45/O45, R45/S45), CHOOSE({1,2,3,4,5}, 2000, 2010, 2015, 2020, 2025))</f>
        <v>1.8928968706121507</v>
      </c>
      <c r="Y45" s="15" cm="1">
        <f t="array" ref="Y45">GROWTH(CHOOSE({1,2,3,4,5}, D45/C45, (E45-F45)/G45, J45/L45, N45/O45, R45/S45), CHOOSE({1,2,3,4,5}, 2000, 2010, 2015, 2020, 2025), 2055)</f>
        <v>1.8929196536634052</v>
      </c>
      <c r="AA45" s="3">
        <f t="shared" si="27"/>
        <v>0</v>
      </c>
      <c r="AB45" s="3">
        <f t="shared" si="28"/>
        <v>0</v>
      </c>
      <c r="AC45" s="3">
        <f t="shared" si="29"/>
        <v>0</v>
      </c>
      <c r="AD45" s="18">
        <f t="shared" si="26"/>
        <v>0</v>
      </c>
      <c r="AE45" s="18">
        <f t="shared" si="30"/>
        <v>0</v>
      </c>
      <c r="AG45" s="3">
        <f t="shared" si="31"/>
        <v>1539</v>
      </c>
      <c r="AH45" s="3">
        <f t="shared" si="32"/>
        <v>1740</v>
      </c>
      <c r="AI45" s="3">
        <f t="shared" si="33"/>
        <v>2193.8406058507758</v>
      </c>
      <c r="AJ45" s="18">
        <f t="shared" si="23"/>
        <v>1608.163536</v>
      </c>
      <c r="AK45" s="18">
        <f t="shared" si="34"/>
        <v>1844.181519872644</v>
      </c>
      <c r="AM45" s="3">
        <f t="shared" si="35"/>
        <v>779</v>
      </c>
      <c r="AN45" s="3">
        <f t="shared" si="36"/>
        <v>884</v>
      </c>
      <c r="AO45" s="3">
        <f t="shared" si="37"/>
        <v>1139.3629348826253</v>
      </c>
      <c r="AP45" s="3">
        <f t="shared" si="24"/>
        <v>890.45600000000002</v>
      </c>
      <c r="AQ45" s="3">
        <f t="shared" si="38"/>
        <v>974.26412843941546</v>
      </c>
      <c r="AR45" s="10"/>
      <c r="AS45" s="4">
        <f t="shared" si="39"/>
        <v>2.0084626234132581</v>
      </c>
      <c r="AT45" s="4">
        <f t="shared" si="40"/>
        <v>1.975609756097561</v>
      </c>
      <c r="AU45" s="4">
        <f t="shared" si="41"/>
        <v>1.9683257918552035</v>
      </c>
      <c r="AV45" s="4">
        <f t="shared" si="42"/>
        <v>1.9254976080793611</v>
      </c>
      <c r="AW45" s="4">
        <f t="shared" si="25"/>
        <v>1.806</v>
      </c>
      <c r="AX45" s="4">
        <f t="shared" si="43"/>
        <v>1.8928968706121507</v>
      </c>
      <c r="AY45" t="s">
        <v>42</v>
      </c>
      <c r="BB45" s="3">
        <v>887.93899999999996</v>
      </c>
      <c r="BC45" s="3">
        <v>890.45600000000002</v>
      </c>
      <c r="BD45" s="3">
        <v>893.34</v>
      </c>
      <c r="BE45" s="3">
        <v>890.17700000000002</v>
      </c>
      <c r="BF45" s="3">
        <v>890.91800000000001</v>
      </c>
      <c r="BG45" s="4">
        <v>1.7130000000000001</v>
      </c>
      <c r="BH45" s="4">
        <v>1.806</v>
      </c>
      <c r="BI45" s="4">
        <v>1.901</v>
      </c>
      <c r="BJ45" s="31"/>
      <c r="BK45" s="17">
        <f t="shared" si="44"/>
        <v>33.07</v>
      </c>
      <c r="BL45" s="3">
        <f t="shared" si="45"/>
        <v>1539</v>
      </c>
      <c r="BM45" s="3">
        <f t="shared" si="46"/>
        <v>1740</v>
      </c>
      <c r="BN45" s="3">
        <f t="shared" si="47"/>
        <v>2193.8406058507758</v>
      </c>
      <c r="BO45" s="18">
        <f t="shared" si="48"/>
        <v>1608.163536</v>
      </c>
      <c r="BP45" s="18">
        <f t="shared" si="49"/>
        <v>1844.181519872644</v>
      </c>
    </row>
    <row r="46" spans="1:68" x14ac:dyDescent="0.25">
      <c r="A46" s="6">
        <v>33.08</v>
      </c>
      <c r="B46" s="3">
        <v>2251</v>
      </c>
      <c r="C46" s="3">
        <v>2136</v>
      </c>
      <c r="D46" s="3">
        <v>4536</v>
      </c>
      <c r="E46" s="3">
        <v>4473</v>
      </c>
      <c r="F46" s="3">
        <v>0</v>
      </c>
      <c r="G46" s="3">
        <v>2141</v>
      </c>
      <c r="H46" s="3">
        <v>2249</v>
      </c>
      <c r="I46" s="3">
        <v>4458</v>
      </c>
      <c r="J46" s="3">
        <v>4458</v>
      </c>
      <c r="K46" s="3">
        <v>0</v>
      </c>
      <c r="L46" s="3">
        <v>2005</v>
      </c>
      <c r="M46" s="3">
        <v>4304</v>
      </c>
      <c r="N46" s="3">
        <v>4304</v>
      </c>
      <c r="O46" s="3">
        <v>2096</v>
      </c>
      <c r="P46" s="3">
        <v>2249</v>
      </c>
      <c r="Q46" s="3">
        <v>4216.7474029680579</v>
      </c>
      <c r="R46" s="3">
        <v>4216.7474029680579</v>
      </c>
      <c r="S46" s="3">
        <v>2099.1844547156438</v>
      </c>
      <c r="T46" s="3">
        <v>2258</v>
      </c>
      <c r="U46" s="3">
        <v>2673.4924548066256</v>
      </c>
      <c r="V46" s="3"/>
      <c r="W46" s="3">
        <f>_xlfn.FORECAST.LINEAR(2055, CHOOSE({1,2,3,4}, F46, I46-J46, M46-N46, Q46-R46), CHOOSE({1,2,3,4}, 2010, 2015, 2020, 2025))</f>
        <v>0</v>
      </c>
      <c r="X46" s="15">
        <f>FORECAST(2055, CHOOSE({1,2,3,4,5}, D46/C46, (E46-F46)/G46, J46/L46, N46/O46, R46/S46), CHOOSE({1,2,3,4,5}, 2000, 2010, 2015, 2020, 2025))</f>
        <v>1.9393640389784057</v>
      </c>
      <c r="Y46" s="15" cm="1">
        <f t="array" ref="Y46">GROWTH(CHOOSE({1,2,3,4,5}, D46/C46, (E46-F46)/G46, J46/L46, N46/O46, R46/S46), CHOOSE({1,2,3,4,5}, 2000, 2010, 2015, 2020, 2025), 2055)</f>
        <v>1.9414202611779701</v>
      </c>
      <c r="AA46" s="3">
        <f t="shared" si="27"/>
        <v>0</v>
      </c>
      <c r="AB46" s="3">
        <f t="shared" si="28"/>
        <v>0</v>
      </c>
      <c r="AC46" s="3">
        <f t="shared" si="29"/>
        <v>0</v>
      </c>
      <c r="AD46" s="18">
        <f t="shared" si="26"/>
        <v>0</v>
      </c>
      <c r="AE46" s="18">
        <f t="shared" si="30"/>
        <v>0</v>
      </c>
      <c r="AG46" s="3">
        <f t="shared" si="31"/>
        <v>4473</v>
      </c>
      <c r="AH46" s="3">
        <f t="shared" si="32"/>
        <v>4304</v>
      </c>
      <c r="AI46" s="3">
        <f t="shared" si="33"/>
        <v>4216.7474029680579</v>
      </c>
      <c r="AJ46" s="18">
        <f t="shared" si="23"/>
        <v>4329.958259</v>
      </c>
      <c r="AK46" s="18">
        <f t="shared" si="34"/>
        <v>5184.8751253320697</v>
      </c>
      <c r="AM46" s="3">
        <f t="shared" si="35"/>
        <v>2141</v>
      </c>
      <c r="AN46" s="3">
        <f t="shared" si="36"/>
        <v>2096</v>
      </c>
      <c r="AO46" s="3">
        <f t="shared" si="37"/>
        <v>2099.1844547156438</v>
      </c>
      <c r="AP46" s="3">
        <f t="shared" si="24"/>
        <v>2104.9870000000001</v>
      </c>
      <c r="AQ46" s="3">
        <f t="shared" si="38"/>
        <v>2673.4924548066256</v>
      </c>
      <c r="AR46" s="10"/>
      <c r="AS46" s="4">
        <f t="shared" si="39"/>
        <v>2.1235955056179776</v>
      </c>
      <c r="AT46" s="4">
        <f t="shared" si="40"/>
        <v>2.0892106492293321</v>
      </c>
      <c r="AU46" s="4">
        <f t="shared" si="41"/>
        <v>2.053435114503817</v>
      </c>
      <c r="AV46" s="4">
        <f t="shared" si="42"/>
        <v>2.0087550636607872</v>
      </c>
      <c r="AW46" s="4">
        <f t="shared" si="25"/>
        <v>2.0569999999999999</v>
      </c>
      <c r="AX46" s="4">
        <f t="shared" si="43"/>
        <v>1.9393640389784057</v>
      </c>
      <c r="AY46" t="s">
        <v>42</v>
      </c>
      <c r="BB46" s="3">
        <v>2100.288</v>
      </c>
      <c r="BC46" s="3">
        <v>2104.9870000000001</v>
      </c>
      <c r="BD46" s="3">
        <v>2112.5030000000002</v>
      </c>
      <c r="BE46" s="3">
        <v>2103.31</v>
      </c>
      <c r="BF46" s="3">
        <v>2106.0680000000002</v>
      </c>
      <c r="BG46" s="4">
        <v>1.95</v>
      </c>
      <c r="BH46" s="4">
        <v>2.0569999999999999</v>
      </c>
      <c r="BI46" s="4">
        <v>2.165</v>
      </c>
      <c r="BJ46" s="31"/>
      <c r="BK46" s="17">
        <f t="shared" si="44"/>
        <v>33.08</v>
      </c>
      <c r="BL46" s="3">
        <f t="shared" si="45"/>
        <v>4473</v>
      </c>
      <c r="BM46" s="3">
        <f t="shared" si="46"/>
        <v>4304</v>
      </c>
      <c r="BN46" s="3">
        <f t="shared" si="47"/>
        <v>4216.7474029680579</v>
      </c>
      <c r="BO46" s="18">
        <f t="shared" si="48"/>
        <v>4329.958259</v>
      </c>
      <c r="BP46" s="18">
        <f t="shared" si="49"/>
        <v>5184.8751253320697</v>
      </c>
    </row>
    <row r="47" spans="1:68" x14ac:dyDescent="0.25">
      <c r="A47" s="6">
        <v>34.03</v>
      </c>
      <c r="B47" s="3">
        <v>1055</v>
      </c>
      <c r="C47" s="3">
        <v>967</v>
      </c>
      <c r="D47" s="3">
        <v>2496</v>
      </c>
      <c r="E47" s="3">
        <v>2709</v>
      </c>
      <c r="F47" s="3">
        <v>12</v>
      </c>
      <c r="G47" s="3">
        <v>1077</v>
      </c>
      <c r="H47" s="3">
        <v>1176</v>
      </c>
      <c r="I47" s="3">
        <v>2698</v>
      </c>
      <c r="J47" s="3">
        <v>2686</v>
      </c>
      <c r="K47" s="3">
        <v>12</v>
      </c>
      <c r="L47" s="3">
        <v>1008</v>
      </c>
      <c r="M47" s="3">
        <v>2681</v>
      </c>
      <c r="N47" s="3">
        <v>2665</v>
      </c>
      <c r="O47" s="3">
        <v>1124</v>
      </c>
      <c r="P47" s="3">
        <v>1176</v>
      </c>
      <c r="Q47" s="3">
        <v>2752.0657327073209</v>
      </c>
      <c r="R47" s="3">
        <v>2736.0657327073209</v>
      </c>
      <c r="S47" s="3">
        <v>1179.6403642565199</v>
      </c>
      <c r="T47" s="3">
        <v>1322</v>
      </c>
      <c r="U47" s="3">
        <v>1787.979101629347</v>
      </c>
      <c r="V47" s="3"/>
      <c r="W47" s="3">
        <f>_xlfn.FORECAST.LINEAR(2055, CHOOSE({1,2,3,4}, F47, I47-J47, M47-N47, Q47-R47), CHOOSE({1,2,3,4}, 2010, 2015, 2020, 2025))</f>
        <v>26</v>
      </c>
      <c r="X47" s="15">
        <f>FORECAST(2055, CHOOSE({1,2,3,4,5}, D47/C47, (E47-F47)/G47, J47/L47, N47/O47, R47/S47), CHOOSE({1,2,3,4,5}, 2000, 2010, 2015, 2020, 2025))</f>
        <v>2.0726496220710793</v>
      </c>
      <c r="Y47" s="15" cm="1">
        <f t="array" ref="Y47">GROWTH(CHOOSE({1,2,3,4,5}, D47/C47, (E47-F47)/G47, J47/L47, N47/O47, R47/S47), CHOOSE({1,2,3,4,5}, 2000, 2010, 2015, 2020, 2025), 2055)</f>
        <v>2.0966039361782829</v>
      </c>
      <c r="AA47" s="3">
        <f t="shared" si="27"/>
        <v>12</v>
      </c>
      <c r="AB47" s="3">
        <f t="shared" si="28"/>
        <v>16</v>
      </c>
      <c r="AC47" s="3">
        <f t="shared" si="29"/>
        <v>16</v>
      </c>
      <c r="AD47" s="18">
        <f t="shared" si="26"/>
        <v>26</v>
      </c>
      <c r="AE47" s="18">
        <f t="shared" si="30"/>
        <v>26</v>
      </c>
      <c r="AG47" s="3">
        <f t="shared" si="31"/>
        <v>2697</v>
      </c>
      <c r="AH47" s="3">
        <f t="shared" si="32"/>
        <v>2665</v>
      </c>
      <c r="AI47" s="3">
        <f t="shared" si="33"/>
        <v>2736.0657327073209</v>
      </c>
      <c r="AJ47" s="18">
        <f t="shared" si="23"/>
        <v>2576.862302</v>
      </c>
      <c r="AK47" s="18">
        <f t="shared" si="34"/>
        <v>3705.8542092630541</v>
      </c>
      <c r="AM47" s="3">
        <f t="shared" si="35"/>
        <v>1077</v>
      </c>
      <c r="AN47" s="3">
        <f t="shared" si="36"/>
        <v>1124</v>
      </c>
      <c r="AO47" s="3">
        <f t="shared" si="37"/>
        <v>1179.6403642565199</v>
      </c>
      <c r="AP47" s="3">
        <f t="shared" si="24"/>
        <v>1167.586</v>
      </c>
      <c r="AQ47" s="3">
        <f t="shared" si="38"/>
        <v>1787.979101629347</v>
      </c>
      <c r="AR47" s="10"/>
      <c r="AS47" s="4">
        <f t="shared" si="39"/>
        <v>2.5811789038262667</v>
      </c>
      <c r="AT47" s="4">
        <f t="shared" si="40"/>
        <v>2.5041782729805013</v>
      </c>
      <c r="AU47" s="4">
        <f t="shared" si="41"/>
        <v>2.3709964412811386</v>
      </c>
      <c r="AV47" s="4">
        <f t="shared" si="42"/>
        <v>2.3194066730937557</v>
      </c>
      <c r="AW47" s="4">
        <f t="shared" si="25"/>
        <v>2.2069999999999999</v>
      </c>
      <c r="AX47" s="4">
        <f t="shared" si="43"/>
        <v>2.0726496220710793</v>
      </c>
      <c r="AY47" t="s">
        <v>42</v>
      </c>
      <c r="BB47" s="3">
        <v>1150.3810000000001</v>
      </c>
      <c r="BC47" s="3">
        <v>1167.586</v>
      </c>
      <c r="BD47" s="3">
        <v>1186.9960000000001</v>
      </c>
      <c r="BE47" s="3">
        <v>1175.1869999999999</v>
      </c>
      <c r="BF47" s="3">
        <v>1163.3620000000001</v>
      </c>
      <c r="BG47" s="4">
        <v>2.093</v>
      </c>
      <c r="BH47" s="4">
        <v>2.2069999999999999</v>
      </c>
      <c r="BI47" s="4">
        <v>2.3239999999999998</v>
      </c>
      <c r="BJ47" s="31"/>
      <c r="BK47" s="17">
        <f t="shared" si="44"/>
        <v>34.03</v>
      </c>
      <c r="BL47" s="3">
        <f t="shared" si="45"/>
        <v>2709</v>
      </c>
      <c r="BM47" s="3">
        <f t="shared" si="46"/>
        <v>2681</v>
      </c>
      <c r="BN47" s="3">
        <f t="shared" si="47"/>
        <v>2752.0657327073209</v>
      </c>
      <c r="BO47" s="18">
        <f t="shared" si="48"/>
        <v>2602.862302</v>
      </c>
      <c r="BP47" s="18">
        <f t="shared" si="49"/>
        <v>3731.8542092630541</v>
      </c>
    </row>
    <row r="48" spans="1:68" x14ac:dyDescent="0.25">
      <c r="A48" s="6">
        <v>34.04</v>
      </c>
      <c r="B48" s="3">
        <v>2073</v>
      </c>
      <c r="C48" s="3">
        <v>1843</v>
      </c>
      <c r="D48" s="3">
        <v>4849</v>
      </c>
      <c r="E48" s="3">
        <v>5014</v>
      </c>
      <c r="F48" s="3">
        <v>0</v>
      </c>
      <c r="G48" s="3">
        <v>2012</v>
      </c>
      <c r="H48" s="3">
        <v>2211</v>
      </c>
      <c r="I48" s="3">
        <v>4998</v>
      </c>
      <c r="J48" s="3">
        <v>4998</v>
      </c>
      <c r="K48" s="3">
        <v>0</v>
      </c>
      <c r="L48" s="3">
        <v>1883</v>
      </c>
      <c r="M48" s="3">
        <v>4561</v>
      </c>
      <c r="N48" s="3">
        <v>4561</v>
      </c>
      <c r="O48" s="3">
        <v>1894</v>
      </c>
      <c r="P48" s="3">
        <v>2211</v>
      </c>
      <c r="Q48" s="3">
        <v>4534.9875724953481</v>
      </c>
      <c r="R48" s="3">
        <v>4534.9875724953481</v>
      </c>
      <c r="S48" s="3">
        <v>1925.0854142151215</v>
      </c>
      <c r="T48" s="3">
        <v>2187</v>
      </c>
      <c r="U48" s="3">
        <v>2614.6576712058827</v>
      </c>
      <c r="V48" s="3"/>
      <c r="W48" s="3">
        <f>_xlfn.FORECAST.LINEAR(2055, CHOOSE({1,2,3,4}, F48, I48-J48, M48-N48, Q48-R48), CHOOSE({1,2,3,4}, 2010, 2015, 2020, 2025))</f>
        <v>0</v>
      </c>
      <c r="X48" s="15">
        <f>FORECAST(2055, CHOOSE({1,2,3,4,5}, D48/C48, (E48-F48)/G48, J48/L48, N48/O48, R48/S48), CHOOSE({1,2,3,4,5}, 2000, 2010, 2015, 2020, 2025))</f>
        <v>2.0886513013662622</v>
      </c>
      <c r="Y48" s="15" cm="1">
        <f t="array" ref="Y48">GROWTH(CHOOSE({1,2,3,4,5}, D48/C48, (E48-F48)/G48, J48/L48, N48/O48, R48/S48), CHOOSE({1,2,3,4,5}, 2000, 2010, 2015, 2020, 2025), 2055)</f>
        <v>2.1168340207027794</v>
      </c>
      <c r="AA48" s="3">
        <f t="shared" si="27"/>
        <v>0</v>
      </c>
      <c r="AB48" s="3">
        <f t="shared" si="28"/>
        <v>0</v>
      </c>
      <c r="AC48" s="3">
        <f t="shared" si="29"/>
        <v>0</v>
      </c>
      <c r="AD48" s="18">
        <f t="shared" si="26"/>
        <v>0</v>
      </c>
      <c r="AE48" s="18">
        <f t="shared" si="30"/>
        <v>0</v>
      </c>
      <c r="AG48" s="3">
        <f t="shared" si="31"/>
        <v>5014</v>
      </c>
      <c r="AH48" s="3">
        <f t="shared" si="32"/>
        <v>4561</v>
      </c>
      <c r="AI48" s="3">
        <f t="shared" si="33"/>
        <v>4534.9875724953481</v>
      </c>
      <c r="AJ48" s="18">
        <f t="shared" si="23"/>
        <v>4711.9572939999998</v>
      </c>
      <c r="AK48" s="18">
        <f t="shared" si="34"/>
        <v>5461.1081475914471</v>
      </c>
      <c r="AM48" s="3">
        <f t="shared" si="35"/>
        <v>2012</v>
      </c>
      <c r="AN48" s="3">
        <f t="shared" si="36"/>
        <v>1894</v>
      </c>
      <c r="AO48" s="3">
        <f t="shared" si="37"/>
        <v>1925.0854142151215</v>
      </c>
      <c r="AP48" s="3">
        <f t="shared" si="24"/>
        <v>1964.953</v>
      </c>
      <c r="AQ48" s="3">
        <f t="shared" si="38"/>
        <v>2614.6576712058827</v>
      </c>
      <c r="AR48" s="10"/>
      <c r="AS48" s="4">
        <f t="shared" si="39"/>
        <v>2.6310363537710253</v>
      </c>
      <c r="AT48" s="4">
        <f t="shared" si="40"/>
        <v>2.4920477137176937</v>
      </c>
      <c r="AU48" s="4">
        <f t="shared" si="41"/>
        <v>2.4081309398099262</v>
      </c>
      <c r="AV48" s="4">
        <f t="shared" si="42"/>
        <v>2.3557331737118337</v>
      </c>
      <c r="AW48" s="4">
        <f t="shared" si="25"/>
        <v>2.3980000000000001</v>
      </c>
      <c r="AX48" s="4">
        <f t="shared" si="43"/>
        <v>2.0886513013662622</v>
      </c>
      <c r="AY48" t="s">
        <v>42</v>
      </c>
      <c r="BB48" s="3">
        <v>1936.5650000000001</v>
      </c>
      <c r="BC48" s="3">
        <v>1964.953</v>
      </c>
      <c r="BD48" s="3">
        <v>1997.2260000000001</v>
      </c>
      <c r="BE48" s="3">
        <v>1963.213</v>
      </c>
      <c r="BF48" s="3">
        <v>1964.085</v>
      </c>
      <c r="BG48" s="4">
        <v>2.274</v>
      </c>
      <c r="BH48" s="4">
        <v>2.3980000000000001</v>
      </c>
      <c r="BI48" s="4">
        <v>2.524</v>
      </c>
      <c r="BJ48" s="31"/>
      <c r="BK48" s="17">
        <f t="shared" si="44"/>
        <v>34.04</v>
      </c>
      <c r="BL48" s="3">
        <f t="shared" si="45"/>
        <v>5014</v>
      </c>
      <c r="BM48" s="3">
        <f t="shared" si="46"/>
        <v>4561</v>
      </c>
      <c r="BN48" s="3">
        <f t="shared" si="47"/>
        <v>4534.9875724953481</v>
      </c>
      <c r="BO48" s="18">
        <f t="shared" si="48"/>
        <v>4711.9572939999998</v>
      </c>
      <c r="BP48" s="18">
        <f t="shared" si="49"/>
        <v>5461.1081475914471</v>
      </c>
    </row>
    <row r="49" spans="1:68" x14ac:dyDescent="0.25">
      <c r="A49" s="6">
        <v>34.049999999999997</v>
      </c>
      <c r="B49" s="3">
        <v>568</v>
      </c>
      <c r="C49" s="3">
        <v>481</v>
      </c>
      <c r="D49" s="3">
        <v>1282</v>
      </c>
      <c r="E49" s="3">
        <v>1386</v>
      </c>
      <c r="F49" s="3">
        <v>0</v>
      </c>
      <c r="G49" s="3">
        <v>562</v>
      </c>
      <c r="H49" s="3">
        <v>654</v>
      </c>
      <c r="I49" s="3">
        <v>1430</v>
      </c>
      <c r="J49" s="3">
        <v>1430</v>
      </c>
      <c r="K49" s="3">
        <v>0</v>
      </c>
      <c r="L49" s="3">
        <v>545</v>
      </c>
      <c r="M49" s="3">
        <v>1454</v>
      </c>
      <c r="N49" s="3">
        <v>1454</v>
      </c>
      <c r="O49" s="3">
        <v>583</v>
      </c>
      <c r="P49" s="3">
        <v>654</v>
      </c>
      <c r="Q49" s="3">
        <v>1478.658103427709</v>
      </c>
      <c r="R49" s="3">
        <v>1478.658103427709</v>
      </c>
      <c r="S49" s="3">
        <v>606.07436580201136</v>
      </c>
      <c r="T49" s="3">
        <v>675</v>
      </c>
      <c r="U49" s="3">
        <v>649.17701905226147</v>
      </c>
      <c r="V49" s="3"/>
      <c r="W49" s="3">
        <f>_xlfn.FORECAST.LINEAR(2055, CHOOSE({1,2,3,4}, F49, I49-J49, M49-N49, Q49-R49), CHOOSE({1,2,3,4}, 2010, 2015, 2020, 2025))</f>
        <v>0</v>
      </c>
      <c r="X49" s="15">
        <f>FORECAST(2055, CHOOSE({1,2,3,4,5}, D49/C49, (E49-F49)/G49, J49/L49, N49/O49, R49/S49), CHOOSE({1,2,3,4,5}, 2000, 2010, 2015, 2020, 2025))</f>
        <v>2.2326564743547141</v>
      </c>
      <c r="Y49" s="15" cm="1">
        <f t="array" ref="Y49">GROWTH(CHOOSE({1,2,3,4,5}, D49/C49, (E49-F49)/G49, J49/L49, N49/O49, R49/S49), CHOOSE({1,2,3,4,5}, 2000, 2010, 2015, 2020, 2025), 2055)</f>
        <v>2.2510891165400659</v>
      </c>
      <c r="AA49" s="3">
        <f t="shared" si="27"/>
        <v>0</v>
      </c>
      <c r="AB49" s="3">
        <f t="shared" si="28"/>
        <v>0</v>
      </c>
      <c r="AC49" s="3">
        <f t="shared" si="29"/>
        <v>0</v>
      </c>
      <c r="AD49" s="18">
        <f t="shared" si="26"/>
        <v>0</v>
      </c>
      <c r="AE49" s="18">
        <f t="shared" si="30"/>
        <v>0</v>
      </c>
      <c r="AG49" s="3">
        <f t="shared" si="31"/>
        <v>1386</v>
      </c>
      <c r="AH49" s="3">
        <f t="shared" si="32"/>
        <v>1454</v>
      </c>
      <c r="AI49" s="3">
        <f t="shared" si="33"/>
        <v>1478.658103427709</v>
      </c>
      <c r="AJ49" s="18">
        <f t="shared" si="23"/>
        <v>1082.3401620000002</v>
      </c>
      <c r="AK49" s="18">
        <f t="shared" si="34"/>
        <v>1449.3892745893252</v>
      </c>
      <c r="AM49" s="3">
        <f t="shared" si="35"/>
        <v>562</v>
      </c>
      <c r="AN49" s="3">
        <f t="shared" si="36"/>
        <v>583</v>
      </c>
      <c r="AO49" s="3">
        <f t="shared" si="37"/>
        <v>606.07436580201136</v>
      </c>
      <c r="AP49" s="3">
        <f t="shared" si="24"/>
        <v>619.89700000000005</v>
      </c>
      <c r="AQ49" s="3">
        <f t="shared" si="38"/>
        <v>649.17701905226147</v>
      </c>
      <c r="AR49" s="10"/>
      <c r="AS49" s="4">
        <f t="shared" si="39"/>
        <v>2.6652806652806653</v>
      </c>
      <c r="AT49" s="4">
        <f t="shared" si="40"/>
        <v>2.4661921708185055</v>
      </c>
      <c r="AU49" s="4">
        <f t="shared" si="41"/>
        <v>2.4939965694682678</v>
      </c>
      <c r="AV49" s="4">
        <f t="shared" si="42"/>
        <v>2.4397304800558879</v>
      </c>
      <c r="AW49" s="4">
        <f t="shared" si="25"/>
        <v>1.746</v>
      </c>
      <c r="AX49" s="4">
        <f t="shared" si="43"/>
        <v>2.2326564743547141</v>
      </c>
      <c r="AY49" t="s">
        <v>42</v>
      </c>
      <c r="BB49" s="3">
        <v>601.79899999999998</v>
      </c>
      <c r="BC49" s="3">
        <v>619.89700000000005</v>
      </c>
      <c r="BD49" s="3">
        <v>643.85</v>
      </c>
      <c r="BE49" s="3">
        <v>623.51199999999994</v>
      </c>
      <c r="BF49" s="3">
        <v>614.83399999999995</v>
      </c>
      <c r="BG49" s="4">
        <v>1.6559999999999999</v>
      </c>
      <c r="BH49" s="4">
        <v>1.746</v>
      </c>
      <c r="BI49" s="4">
        <v>1.8380000000000001</v>
      </c>
      <c r="BJ49" s="31"/>
      <c r="BK49" s="17">
        <f t="shared" si="44"/>
        <v>34.049999999999997</v>
      </c>
      <c r="BL49" s="3">
        <f t="shared" si="45"/>
        <v>1386</v>
      </c>
      <c r="BM49" s="3">
        <f t="shared" si="46"/>
        <v>1454</v>
      </c>
      <c r="BN49" s="3">
        <f t="shared" si="47"/>
        <v>1478.658103427709</v>
      </c>
      <c r="BO49" s="18">
        <f t="shared" si="48"/>
        <v>1082.3401620000002</v>
      </c>
      <c r="BP49" s="18">
        <f t="shared" si="49"/>
        <v>1449.3892745893252</v>
      </c>
    </row>
    <row r="50" spans="1:68" x14ac:dyDescent="0.25">
      <c r="A50" s="6">
        <v>34.06</v>
      </c>
      <c r="B50" s="3">
        <v>1521</v>
      </c>
      <c r="C50" s="3">
        <v>1464</v>
      </c>
      <c r="D50" s="3">
        <v>4009</v>
      </c>
      <c r="E50" s="3">
        <v>4544</v>
      </c>
      <c r="F50" s="3">
        <v>0</v>
      </c>
      <c r="G50" s="3">
        <v>1663</v>
      </c>
      <c r="H50" s="3">
        <v>1796</v>
      </c>
      <c r="I50" s="3">
        <v>4706</v>
      </c>
      <c r="J50" s="3">
        <v>4706</v>
      </c>
      <c r="K50" s="3">
        <v>0</v>
      </c>
      <c r="L50" s="3">
        <v>1617</v>
      </c>
      <c r="M50" s="3">
        <v>4780</v>
      </c>
      <c r="N50" s="3">
        <v>4780</v>
      </c>
      <c r="O50" s="3">
        <v>1818</v>
      </c>
      <c r="P50" s="3">
        <v>1796</v>
      </c>
      <c r="Q50" s="3">
        <v>4748.9349422201994</v>
      </c>
      <c r="R50" s="3">
        <v>4748.9349422201994</v>
      </c>
      <c r="S50" s="3">
        <v>1846.3592313233785</v>
      </c>
      <c r="T50" s="3">
        <v>1958</v>
      </c>
      <c r="U50" s="3">
        <v>1642.3879422105601</v>
      </c>
      <c r="V50" s="3"/>
      <c r="W50" s="3">
        <f>_xlfn.FORECAST.LINEAR(2055, CHOOSE({1,2,3,4}, F50, I50-J50, M50-N50, Q50-R50), CHOOSE({1,2,3,4}, 2010, 2015, 2020, 2025))</f>
        <v>0</v>
      </c>
      <c r="X50" s="15">
        <f>FORECAST(2055, CHOOSE({1,2,3,4,5}, D50/C50, (E50-F50)/G50, J50/L50, N50/O50, R50/S50), CHOOSE({1,2,3,4,5}, 2000, 2010, 2015, 2020, 2025))</f>
        <v>2.4628891160682365</v>
      </c>
      <c r="Y50" s="15" cm="1">
        <f t="array" ref="Y50">GROWTH(CHOOSE({1,2,3,4,5}, D50/C50, (E50-F50)/G50, J50/L50, N50/O50, R50/S50), CHOOSE({1,2,3,4,5}, 2000, 2010, 2015, 2020, 2025), 2055)</f>
        <v>2.46635515403459</v>
      </c>
      <c r="AA50" s="3">
        <f t="shared" si="27"/>
        <v>0</v>
      </c>
      <c r="AB50" s="3">
        <f t="shared" si="28"/>
        <v>0</v>
      </c>
      <c r="AC50" s="3">
        <f t="shared" si="29"/>
        <v>0</v>
      </c>
      <c r="AD50" s="18">
        <f t="shared" si="26"/>
        <v>0</v>
      </c>
      <c r="AE50" s="18">
        <f t="shared" si="30"/>
        <v>0</v>
      </c>
      <c r="AG50" s="3">
        <f t="shared" si="31"/>
        <v>4544</v>
      </c>
      <c r="AH50" s="3">
        <f t="shared" si="32"/>
        <v>4780</v>
      </c>
      <c r="AI50" s="3">
        <f t="shared" si="33"/>
        <v>4748.9349422201994</v>
      </c>
      <c r="AJ50" s="18">
        <f t="shared" si="23"/>
        <v>4899.5284799999999</v>
      </c>
      <c r="AK50" s="18">
        <f t="shared" si="34"/>
        <v>4045.0193872320965</v>
      </c>
      <c r="AM50" s="3">
        <f t="shared" si="35"/>
        <v>1663</v>
      </c>
      <c r="AN50" s="3">
        <f t="shared" si="36"/>
        <v>1818</v>
      </c>
      <c r="AO50" s="3">
        <f t="shared" si="37"/>
        <v>1846.3592313233785</v>
      </c>
      <c r="AP50" s="3">
        <f t="shared" si="24"/>
        <v>1953.56</v>
      </c>
      <c r="AQ50" s="3">
        <f t="shared" si="38"/>
        <v>1642.3879422105601</v>
      </c>
      <c r="AR50" s="10"/>
      <c r="AS50" s="4">
        <f t="shared" si="39"/>
        <v>2.7383879781420766</v>
      </c>
      <c r="AT50" s="4">
        <f t="shared" si="40"/>
        <v>2.7324113048707157</v>
      </c>
      <c r="AU50" s="4">
        <f t="shared" si="41"/>
        <v>2.6292629262926295</v>
      </c>
      <c r="AV50" s="4">
        <f t="shared" si="42"/>
        <v>2.5720536186321659</v>
      </c>
      <c r="AW50" s="4">
        <f t="shared" si="25"/>
        <v>2.508</v>
      </c>
      <c r="AX50" s="4">
        <f t="shared" si="43"/>
        <v>2.4628891160682365</v>
      </c>
      <c r="AY50" t="s">
        <v>42</v>
      </c>
      <c r="BB50" s="3">
        <v>1890.607</v>
      </c>
      <c r="BC50" s="3">
        <v>1953.56</v>
      </c>
      <c r="BD50" s="3">
        <v>2022.1179999999999</v>
      </c>
      <c r="BE50" s="3">
        <v>1950.4839999999999</v>
      </c>
      <c r="BF50" s="3">
        <v>1911.423</v>
      </c>
      <c r="BG50" s="4">
        <v>2.379</v>
      </c>
      <c r="BH50" s="4">
        <v>2.508</v>
      </c>
      <c r="BI50" s="4">
        <v>2.641</v>
      </c>
      <c r="BJ50" s="31"/>
      <c r="BK50" s="17">
        <f t="shared" si="44"/>
        <v>34.06</v>
      </c>
      <c r="BL50" s="3">
        <f t="shared" si="45"/>
        <v>4544</v>
      </c>
      <c r="BM50" s="3">
        <f t="shared" si="46"/>
        <v>4780</v>
      </c>
      <c r="BN50" s="3">
        <f t="shared" si="47"/>
        <v>4748.9349422201994</v>
      </c>
      <c r="BO50" s="18">
        <f t="shared" si="48"/>
        <v>4899.5284799999999</v>
      </c>
      <c r="BP50" s="18">
        <f t="shared" si="49"/>
        <v>4045.0193872320965</v>
      </c>
    </row>
    <row r="51" spans="1:68" x14ac:dyDescent="0.25">
      <c r="A51" s="6">
        <v>36.04</v>
      </c>
      <c r="B51" s="3">
        <v>2346</v>
      </c>
      <c r="C51" s="3">
        <v>2217</v>
      </c>
      <c r="D51" s="3">
        <v>5315</v>
      </c>
      <c r="E51" s="3">
        <v>6422</v>
      </c>
      <c r="F51" s="3">
        <v>173</v>
      </c>
      <c r="G51" s="3">
        <v>2576</v>
      </c>
      <c r="H51" s="3">
        <v>2731</v>
      </c>
      <c r="I51" s="3">
        <v>6380</v>
      </c>
      <c r="J51" s="3">
        <v>6207</v>
      </c>
      <c r="K51" s="3">
        <v>173</v>
      </c>
      <c r="L51" s="3">
        <v>2405</v>
      </c>
      <c r="M51" s="3">
        <v>6397</v>
      </c>
      <c r="N51" s="3">
        <v>6327</v>
      </c>
      <c r="O51" s="3">
        <v>2596</v>
      </c>
      <c r="P51" s="3">
        <v>2731</v>
      </c>
      <c r="Q51" s="3">
        <v>6403.9717285384759</v>
      </c>
      <c r="R51" s="3">
        <v>6333.9717285384759</v>
      </c>
      <c r="S51" s="3">
        <v>2656.6661000975523</v>
      </c>
      <c r="T51" s="3">
        <v>2892</v>
      </c>
      <c r="U51" s="3">
        <v>3061.4031466827078</v>
      </c>
      <c r="V51" s="3"/>
      <c r="W51" s="3">
        <f>_xlfn.FORECAST.LINEAR(2055, CHOOSE({1,2,3,4}, F51, I51-J51, M51-N51, Q51-R51), CHOOSE({1,2,3,4}, 2010, 2015, 2020, 2025))</f>
        <v>-187.5</v>
      </c>
      <c r="X51" s="15">
        <f>FORECAST(2055, CHOOSE({1,2,3,4,5}, D51/C51, (E51-F51)/G51, J51/L51, N51/O51, R51/S51), CHOOSE({1,2,3,4,5}, 2000, 2010, 2015, 2020, 2025))</f>
        <v>2.4631999513873319</v>
      </c>
      <c r="Y51" s="15" cm="1">
        <f t="array" ref="Y51">GROWTH(CHOOSE({1,2,3,4,5}, D51/C51, (E51-F51)/G51, J51/L51, N51/O51, R51/S51), CHOOSE({1,2,3,4,5}, 2000, 2010, 2015, 2020, 2025), 2055)</f>
        <v>2.4616758086409574</v>
      </c>
      <c r="AA51" s="3">
        <f t="shared" si="27"/>
        <v>173</v>
      </c>
      <c r="AB51" s="3">
        <f t="shared" si="28"/>
        <v>70</v>
      </c>
      <c r="AC51" s="3">
        <f t="shared" si="29"/>
        <v>70</v>
      </c>
      <c r="AD51" s="18">
        <f t="shared" si="26"/>
        <v>-187.5</v>
      </c>
      <c r="AE51" s="18">
        <f t="shared" si="30"/>
        <v>-187.5</v>
      </c>
      <c r="AG51" s="3">
        <f t="shared" si="31"/>
        <v>6249</v>
      </c>
      <c r="AH51" s="3">
        <f t="shared" si="32"/>
        <v>6327</v>
      </c>
      <c r="AI51" s="3">
        <f t="shared" si="33"/>
        <v>6333.9717285384759</v>
      </c>
      <c r="AJ51" s="18">
        <f t="shared" si="23"/>
        <v>6698.757576</v>
      </c>
      <c r="AK51" s="18">
        <f t="shared" si="34"/>
        <v>7540.8480820858704</v>
      </c>
      <c r="AM51" s="3">
        <f t="shared" si="35"/>
        <v>2576</v>
      </c>
      <c r="AN51" s="3">
        <f t="shared" si="36"/>
        <v>2596</v>
      </c>
      <c r="AO51" s="3">
        <f t="shared" si="37"/>
        <v>2656.6661000975523</v>
      </c>
      <c r="AP51" s="3">
        <f t="shared" si="24"/>
        <v>2703.2919999999999</v>
      </c>
      <c r="AQ51" s="3">
        <f t="shared" si="38"/>
        <v>3061.4031466827078</v>
      </c>
      <c r="AR51" s="10"/>
      <c r="AS51" s="4">
        <f t="shared" si="39"/>
        <v>2.397383852052323</v>
      </c>
      <c r="AT51" s="4">
        <f t="shared" si="40"/>
        <v>2.4258540372670807</v>
      </c>
      <c r="AU51" s="4">
        <f t="shared" si="41"/>
        <v>2.4372110939907552</v>
      </c>
      <c r="AV51" s="4">
        <f t="shared" si="42"/>
        <v>2.3841805819353414</v>
      </c>
      <c r="AW51" s="4">
        <f t="shared" si="25"/>
        <v>2.4780000000000002</v>
      </c>
      <c r="AX51" s="4">
        <f t="shared" si="43"/>
        <v>2.4631999513873319</v>
      </c>
      <c r="AY51" t="s">
        <v>42</v>
      </c>
      <c r="BB51" s="3">
        <v>2652.877</v>
      </c>
      <c r="BC51" s="3">
        <v>2703.2919999999999</v>
      </c>
      <c r="BD51" s="3">
        <v>2765.6689999999999</v>
      </c>
      <c r="BE51" s="3">
        <v>2715.7530000000002</v>
      </c>
      <c r="BF51" s="3">
        <v>2688.1590000000001</v>
      </c>
      <c r="BG51" s="4">
        <v>2.35</v>
      </c>
      <c r="BH51" s="4">
        <v>2.4780000000000002</v>
      </c>
      <c r="BI51" s="4">
        <v>2.609</v>
      </c>
      <c r="BJ51" s="31"/>
      <c r="BK51" s="17">
        <f t="shared" si="44"/>
        <v>36.04</v>
      </c>
      <c r="BL51" s="3">
        <f t="shared" si="45"/>
        <v>6422</v>
      </c>
      <c r="BM51" s="3">
        <f t="shared" si="46"/>
        <v>6397</v>
      </c>
      <c r="BN51" s="3">
        <f t="shared" si="47"/>
        <v>6403.9717285384759</v>
      </c>
      <c r="BO51" s="18">
        <f t="shared" si="48"/>
        <v>6511.257576</v>
      </c>
      <c r="BP51" s="18">
        <f t="shared" si="49"/>
        <v>7353.3480820858704</v>
      </c>
    </row>
    <row r="52" spans="1:68" x14ac:dyDescent="0.25">
      <c r="A52" s="6">
        <v>36.049999999999997</v>
      </c>
      <c r="B52" s="3">
        <v>2305</v>
      </c>
      <c r="C52" s="3">
        <v>2030</v>
      </c>
      <c r="D52" s="3">
        <v>4964</v>
      </c>
      <c r="E52" s="3">
        <v>5470</v>
      </c>
      <c r="F52" s="3">
        <v>12</v>
      </c>
      <c r="G52" s="3">
        <v>2282</v>
      </c>
      <c r="H52" s="3">
        <v>2519</v>
      </c>
      <c r="I52" s="3">
        <v>5490</v>
      </c>
      <c r="J52" s="3">
        <v>5478</v>
      </c>
      <c r="K52" s="3">
        <v>12</v>
      </c>
      <c r="L52" s="3">
        <v>2153</v>
      </c>
      <c r="M52" s="3">
        <v>5703</v>
      </c>
      <c r="N52" s="3">
        <v>5663</v>
      </c>
      <c r="O52" s="3">
        <v>2357</v>
      </c>
      <c r="P52" s="3">
        <v>2519</v>
      </c>
      <c r="Q52" s="3">
        <v>5736.9874784227559</v>
      </c>
      <c r="R52" s="3">
        <v>5696.9874784227559</v>
      </c>
      <c r="S52" s="3">
        <v>2423.8865321100725</v>
      </c>
      <c r="T52" s="3">
        <v>2712</v>
      </c>
      <c r="U52" s="3">
        <v>2417.212126240679</v>
      </c>
      <c r="V52" s="3"/>
      <c r="W52" s="3">
        <f>_xlfn.FORECAST.LINEAR(2055, CHOOSE({1,2,3,4}, F52, I52-J52, M52-N52, Q52-R52), CHOOSE({1,2,3,4}, 2010, 2015, 2020, 2025))</f>
        <v>110</v>
      </c>
      <c r="X52" s="15">
        <f>FORECAST(2055, CHOOSE({1,2,3,4,5}, D52/C52, (E52-F52)/G52, J52/L52, N52/O52, R52/S52), CHOOSE({1,2,3,4,5}, 2000, 2010, 2015, 2020, 2025))</f>
        <v>2.3174570956833715</v>
      </c>
      <c r="Y52" s="15" cm="1">
        <f t="array" ref="Y52">GROWTH(CHOOSE({1,2,3,4,5}, D52/C52, (E52-F52)/G52, J52/L52, N52/O52, R52/S52), CHOOSE({1,2,3,4,5}, 2000, 2010, 2015, 2020, 2025), 2055)</f>
        <v>2.3174471388253881</v>
      </c>
      <c r="AA52" s="3">
        <f t="shared" si="27"/>
        <v>12</v>
      </c>
      <c r="AB52" s="3">
        <f t="shared" si="28"/>
        <v>40</v>
      </c>
      <c r="AC52" s="3">
        <f t="shared" si="29"/>
        <v>40</v>
      </c>
      <c r="AD52" s="18">
        <f t="shared" si="26"/>
        <v>110</v>
      </c>
      <c r="AE52" s="18">
        <f t="shared" si="30"/>
        <v>110</v>
      </c>
      <c r="AG52" s="3">
        <f t="shared" si="31"/>
        <v>5458</v>
      </c>
      <c r="AH52" s="3">
        <f t="shared" si="32"/>
        <v>5663</v>
      </c>
      <c r="AI52" s="3">
        <f t="shared" si="33"/>
        <v>5696.9874784227559</v>
      </c>
      <c r="AJ52" s="18">
        <f t="shared" si="23"/>
        <v>5657.6382960000001</v>
      </c>
      <c r="AK52" s="18">
        <f t="shared" si="34"/>
        <v>5601.7853937283517</v>
      </c>
      <c r="AM52" s="3">
        <f t="shared" si="35"/>
        <v>2282</v>
      </c>
      <c r="AN52" s="3">
        <f t="shared" si="36"/>
        <v>2357</v>
      </c>
      <c r="AO52" s="3">
        <f t="shared" si="37"/>
        <v>2423.8865321100725</v>
      </c>
      <c r="AP52" s="3">
        <f t="shared" si="24"/>
        <v>2430.2570000000001</v>
      </c>
      <c r="AQ52" s="3">
        <f t="shared" si="38"/>
        <v>2417.212126240679</v>
      </c>
      <c r="AR52" s="10"/>
      <c r="AS52" s="4">
        <f t="shared" si="39"/>
        <v>2.4453201970443348</v>
      </c>
      <c r="AT52" s="4">
        <f t="shared" si="40"/>
        <v>2.3917616126205083</v>
      </c>
      <c r="AU52" s="4">
        <f t="shared" si="41"/>
        <v>2.4026304624522696</v>
      </c>
      <c r="AV52" s="4">
        <f t="shared" si="42"/>
        <v>2.3503523795164378</v>
      </c>
      <c r="AW52" s="4">
        <f t="shared" si="25"/>
        <v>2.3279999999999998</v>
      </c>
      <c r="AX52" s="4">
        <f t="shared" si="43"/>
        <v>2.3174570956833715</v>
      </c>
      <c r="AY52" t="s">
        <v>42</v>
      </c>
      <c r="BB52" s="3">
        <v>2395.473</v>
      </c>
      <c r="BC52" s="3">
        <v>2430.2570000000001</v>
      </c>
      <c r="BD52" s="3">
        <v>2471.9290000000001</v>
      </c>
      <c r="BE52" s="3">
        <v>2438.36</v>
      </c>
      <c r="BF52" s="3">
        <v>2408.71</v>
      </c>
      <c r="BG52" s="4">
        <v>2.2069999999999999</v>
      </c>
      <c r="BH52" s="4">
        <v>2.3279999999999998</v>
      </c>
      <c r="BI52" s="4">
        <v>2.4510000000000001</v>
      </c>
      <c r="BJ52" s="31"/>
      <c r="BK52" s="17">
        <f t="shared" si="44"/>
        <v>36.049999999999997</v>
      </c>
      <c r="BL52" s="3">
        <f t="shared" si="45"/>
        <v>5470</v>
      </c>
      <c r="BM52" s="3">
        <f t="shared" si="46"/>
        <v>5703</v>
      </c>
      <c r="BN52" s="3">
        <f t="shared" si="47"/>
        <v>5736.9874784227559</v>
      </c>
      <c r="BO52" s="18">
        <f t="shared" si="48"/>
        <v>5767.6382960000001</v>
      </c>
      <c r="BP52" s="18">
        <f t="shared" si="49"/>
        <v>5711.7853937283517</v>
      </c>
    </row>
    <row r="53" spans="1:68" x14ac:dyDescent="0.25">
      <c r="A53" s="6">
        <v>36.06</v>
      </c>
      <c r="B53" s="3">
        <v>1335</v>
      </c>
      <c r="C53" s="3">
        <v>1151</v>
      </c>
      <c r="D53" s="3">
        <v>2978</v>
      </c>
      <c r="E53" s="3">
        <v>2907</v>
      </c>
      <c r="F53" s="3">
        <v>10</v>
      </c>
      <c r="G53" s="3">
        <v>1110</v>
      </c>
      <c r="H53" s="3">
        <v>1328</v>
      </c>
      <c r="I53" s="3">
        <v>2820</v>
      </c>
      <c r="J53" s="3">
        <v>2810</v>
      </c>
      <c r="K53" s="3">
        <v>10</v>
      </c>
      <c r="L53" s="3">
        <v>1012</v>
      </c>
      <c r="M53" s="3">
        <v>2655</v>
      </c>
      <c r="N53" s="3">
        <v>2597</v>
      </c>
      <c r="O53" s="3">
        <v>1009</v>
      </c>
      <c r="P53" s="3">
        <v>1328</v>
      </c>
      <c r="Q53" s="3">
        <v>2619.7442806013314</v>
      </c>
      <c r="R53" s="3">
        <v>2561.7442806013314</v>
      </c>
      <c r="S53" s="3">
        <v>1017.4404311581862</v>
      </c>
      <c r="T53" s="3">
        <v>1245</v>
      </c>
      <c r="U53" s="3">
        <v>1718.175121086093</v>
      </c>
      <c r="V53" s="3"/>
      <c r="W53" s="3">
        <f>_xlfn.FORECAST.LINEAR(2055, CHOOSE({1,2,3,4}, F53, I53-J53, M53-N53, Q53-R53), CHOOSE({1,2,3,4}, 2010, 2015, 2020, 2025))</f>
        <v>178</v>
      </c>
      <c r="X53" s="15">
        <f>FORECAST(2055, CHOOSE({1,2,3,4,5}, D53/C53, (E53-F53)/G53, J53/L53, N53/O53, R53/S53), CHOOSE({1,2,3,4,5}, 2000, 2010, 2015, 2020, 2025))</f>
        <v>2.5304266500640722</v>
      </c>
      <c r="Y53" s="15" cm="1">
        <f t="array" ref="Y53">GROWTH(CHOOSE({1,2,3,4,5}, D53/C53, (E53-F53)/G53, J53/L53, N53/O53, R53/S53), CHOOSE({1,2,3,4,5}, 2000, 2010, 2015, 2020, 2025), 2055)</f>
        <v>2.5277149915074166</v>
      </c>
      <c r="AA53" s="3">
        <f t="shared" si="27"/>
        <v>10</v>
      </c>
      <c r="AB53" s="3">
        <f t="shared" si="28"/>
        <v>58</v>
      </c>
      <c r="AC53" s="3">
        <f t="shared" si="29"/>
        <v>58</v>
      </c>
      <c r="AD53" s="18">
        <f t="shared" si="26"/>
        <v>178</v>
      </c>
      <c r="AE53" s="18">
        <f t="shared" si="30"/>
        <v>178</v>
      </c>
      <c r="AG53" s="3">
        <f t="shared" si="31"/>
        <v>2897</v>
      </c>
      <c r="AH53" s="3">
        <f t="shared" si="32"/>
        <v>2597</v>
      </c>
      <c r="AI53" s="3">
        <f t="shared" si="33"/>
        <v>2561.7442806013314</v>
      </c>
      <c r="AJ53" s="18">
        <f t="shared" si="23"/>
        <v>3020.6731500000001</v>
      </c>
      <c r="AK53" s="18">
        <f t="shared" si="34"/>
        <v>4347.7161158733143</v>
      </c>
      <c r="AM53" s="3">
        <f t="shared" si="35"/>
        <v>1110</v>
      </c>
      <c r="AN53" s="3">
        <f t="shared" si="36"/>
        <v>1009</v>
      </c>
      <c r="AO53" s="3">
        <f t="shared" si="37"/>
        <v>1017.4404311581862</v>
      </c>
      <c r="AP53" s="3">
        <f t="shared" si="24"/>
        <v>1023.957</v>
      </c>
      <c r="AQ53" s="3">
        <f t="shared" si="38"/>
        <v>1718.175121086093</v>
      </c>
      <c r="AR53" s="10"/>
      <c r="AS53" s="4">
        <f t="shared" si="39"/>
        <v>2.5873153779322329</v>
      </c>
      <c r="AT53" s="4">
        <f t="shared" si="40"/>
        <v>2.6099099099099101</v>
      </c>
      <c r="AU53" s="4">
        <f t="shared" si="41"/>
        <v>2.5738354806739348</v>
      </c>
      <c r="AV53" s="4">
        <f t="shared" si="42"/>
        <v>2.5178322014245227</v>
      </c>
      <c r="AW53" s="4">
        <f t="shared" si="25"/>
        <v>2.95</v>
      </c>
      <c r="AX53" s="4">
        <f t="shared" si="43"/>
        <v>2.5304266500640722</v>
      </c>
      <c r="AY53" t="s">
        <v>42</v>
      </c>
      <c r="BB53" s="3">
        <v>1017.396</v>
      </c>
      <c r="BC53" s="3">
        <v>1023.957</v>
      </c>
      <c r="BD53" s="3">
        <v>1031.9580000000001</v>
      </c>
      <c r="BE53" s="3">
        <v>1023.769</v>
      </c>
      <c r="BF53" s="3">
        <v>1022.097</v>
      </c>
      <c r="BG53" s="4">
        <v>2.7970000000000002</v>
      </c>
      <c r="BH53" s="4">
        <v>2.95</v>
      </c>
      <c r="BI53" s="4">
        <v>3.105</v>
      </c>
      <c r="BJ53" s="31"/>
      <c r="BK53" s="17">
        <f t="shared" si="44"/>
        <v>36.06</v>
      </c>
      <c r="BL53" s="3">
        <f t="shared" si="45"/>
        <v>2907</v>
      </c>
      <c r="BM53" s="3">
        <f t="shared" si="46"/>
        <v>2655</v>
      </c>
      <c r="BN53" s="3">
        <f t="shared" si="47"/>
        <v>2619.7442806013314</v>
      </c>
      <c r="BO53" s="18">
        <f t="shared" si="48"/>
        <v>3198.6731500000001</v>
      </c>
      <c r="BP53" s="18">
        <f t="shared" si="49"/>
        <v>4525.7161158733143</v>
      </c>
    </row>
    <row r="54" spans="1:68" x14ac:dyDescent="0.25">
      <c r="A54" s="6">
        <v>36.07</v>
      </c>
      <c r="B54" s="3">
        <v>1791</v>
      </c>
      <c r="C54" s="3">
        <v>1673</v>
      </c>
      <c r="D54" s="3">
        <v>4775</v>
      </c>
      <c r="E54" s="3">
        <v>5004</v>
      </c>
      <c r="F54" s="3">
        <v>0</v>
      </c>
      <c r="G54" s="3">
        <v>1831</v>
      </c>
      <c r="H54" s="3">
        <v>2003</v>
      </c>
      <c r="I54" s="3">
        <v>4874</v>
      </c>
      <c r="J54" s="3">
        <v>4874</v>
      </c>
      <c r="K54" s="3">
        <v>0</v>
      </c>
      <c r="L54" s="3">
        <v>1676</v>
      </c>
      <c r="M54" s="3">
        <v>5013</v>
      </c>
      <c r="N54" s="3">
        <v>5013</v>
      </c>
      <c r="O54" s="3">
        <v>1940</v>
      </c>
      <c r="P54" s="3">
        <v>2003</v>
      </c>
      <c r="Q54" s="3">
        <v>4945.8520512431242</v>
      </c>
      <c r="R54" s="3">
        <v>4945.8520512431242</v>
      </c>
      <c r="S54" s="3">
        <v>1956.5869204215594</v>
      </c>
      <c r="T54" s="3">
        <v>2159</v>
      </c>
      <c r="U54" s="3">
        <v>1836.8418880096247</v>
      </c>
      <c r="V54" s="3"/>
      <c r="W54" s="3">
        <f>_xlfn.FORECAST.LINEAR(2055, CHOOSE({1,2,3,4}, F54, I54-J54, M54-N54, Q54-R54), CHOOSE({1,2,3,4}, 2010, 2015, 2020, 2025))</f>
        <v>0</v>
      </c>
      <c r="X54" s="15">
        <f>FORECAST(2055, CHOOSE({1,2,3,4,5}, D54/C54, (E54-F54)/G54, J54/L54, N54/O54, R54/S54), CHOOSE({1,2,3,4,5}, 2000, 2010, 2015, 2020, 2025))</f>
        <v>2.2037066653797091</v>
      </c>
      <c r="Y54" s="15" cm="1">
        <f t="array" ref="Y54">GROWTH(CHOOSE({1,2,3,4,5}, D54/C54, (E54-F54)/G54, J54/L54, N54/O54, R54/S54), CHOOSE({1,2,3,4,5}, 2000, 2010, 2015, 2020, 2025), 2055)</f>
        <v>2.2408711676265241</v>
      </c>
      <c r="AA54" s="3">
        <f t="shared" si="27"/>
        <v>0</v>
      </c>
      <c r="AB54" s="3">
        <f t="shared" si="28"/>
        <v>0</v>
      </c>
      <c r="AC54" s="3">
        <f t="shared" si="29"/>
        <v>0</v>
      </c>
      <c r="AD54" s="18">
        <f t="shared" si="26"/>
        <v>0</v>
      </c>
      <c r="AE54" s="18">
        <f t="shared" si="30"/>
        <v>0</v>
      </c>
      <c r="AG54" s="3">
        <f t="shared" si="31"/>
        <v>5004</v>
      </c>
      <c r="AH54" s="3">
        <f t="shared" si="32"/>
        <v>5013</v>
      </c>
      <c r="AI54" s="3">
        <f t="shared" si="33"/>
        <v>4945.8520512431242</v>
      </c>
      <c r="AJ54" s="18">
        <f t="shared" si="23"/>
        <v>4406.1316569999999</v>
      </c>
      <c r="AK54" s="18">
        <f t="shared" si="34"/>
        <v>4047.8607118554587</v>
      </c>
      <c r="AM54" s="3">
        <f t="shared" si="35"/>
        <v>1831</v>
      </c>
      <c r="AN54" s="3">
        <f t="shared" si="36"/>
        <v>1940</v>
      </c>
      <c r="AO54" s="3">
        <f t="shared" si="37"/>
        <v>1956.5869204215594</v>
      </c>
      <c r="AP54" s="3">
        <f t="shared" si="24"/>
        <v>1969.6610000000001</v>
      </c>
      <c r="AQ54" s="3">
        <f t="shared" si="38"/>
        <v>1836.8418880096247</v>
      </c>
      <c r="AR54" s="10"/>
      <c r="AS54" s="4">
        <f t="shared" si="39"/>
        <v>2.8541542139868499</v>
      </c>
      <c r="AT54" s="4">
        <f t="shared" si="40"/>
        <v>2.7329328235936647</v>
      </c>
      <c r="AU54" s="4">
        <f t="shared" si="41"/>
        <v>2.5840206185567012</v>
      </c>
      <c r="AV54" s="4">
        <f t="shared" si="42"/>
        <v>2.5277957240854438</v>
      </c>
      <c r="AW54" s="4">
        <f t="shared" si="25"/>
        <v>2.2370000000000001</v>
      </c>
      <c r="AX54" s="4">
        <f t="shared" si="43"/>
        <v>2.2037066653797091</v>
      </c>
      <c r="AY54" t="s">
        <v>42</v>
      </c>
      <c r="BB54" s="3">
        <v>1957.2660000000001</v>
      </c>
      <c r="BC54" s="3">
        <v>1969.6610000000001</v>
      </c>
      <c r="BD54" s="3">
        <v>1984.328</v>
      </c>
      <c r="BE54" s="3">
        <v>1966.664</v>
      </c>
      <c r="BF54" s="3">
        <v>1968.4680000000001</v>
      </c>
      <c r="BG54" s="4">
        <v>2.1219999999999999</v>
      </c>
      <c r="BH54" s="4">
        <v>2.2370000000000001</v>
      </c>
      <c r="BI54" s="4">
        <v>2.355</v>
      </c>
      <c r="BJ54" s="31"/>
      <c r="BK54" s="17">
        <f t="shared" si="44"/>
        <v>36.07</v>
      </c>
      <c r="BL54" s="3">
        <f t="shared" si="45"/>
        <v>5004</v>
      </c>
      <c r="BM54" s="3">
        <f t="shared" si="46"/>
        <v>5013</v>
      </c>
      <c r="BN54" s="3">
        <f t="shared" si="47"/>
        <v>4945.8520512431242</v>
      </c>
      <c r="BO54" s="18">
        <f t="shared" si="48"/>
        <v>4406.1316569999999</v>
      </c>
      <c r="BP54" s="18">
        <f t="shared" si="49"/>
        <v>4047.8607118554587</v>
      </c>
    </row>
    <row r="55" spans="1:68" x14ac:dyDescent="0.25">
      <c r="A55" s="6">
        <v>36.08</v>
      </c>
      <c r="B55" s="3">
        <v>2034</v>
      </c>
      <c r="C55" s="3">
        <v>1919</v>
      </c>
      <c r="D55" s="3">
        <v>4652</v>
      </c>
      <c r="E55" s="3">
        <v>4732</v>
      </c>
      <c r="F55" s="3">
        <v>26</v>
      </c>
      <c r="G55" s="3">
        <v>2010</v>
      </c>
      <c r="H55" s="3">
        <v>2148</v>
      </c>
      <c r="I55" s="3">
        <v>4728</v>
      </c>
      <c r="J55" s="3">
        <v>4702</v>
      </c>
      <c r="K55" s="3">
        <v>26</v>
      </c>
      <c r="L55" s="3">
        <v>1886</v>
      </c>
      <c r="M55" s="3">
        <v>4883</v>
      </c>
      <c r="N55" s="3">
        <v>4833</v>
      </c>
      <c r="O55" s="3">
        <v>2056</v>
      </c>
      <c r="P55" s="3">
        <v>2148</v>
      </c>
      <c r="Q55" s="3">
        <v>4910.6761419861323</v>
      </c>
      <c r="R55" s="3">
        <v>4860.6761419861323</v>
      </c>
      <c r="S55" s="3">
        <v>2113.766451660867</v>
      </c>
      <c r="T55" s="3">
        <v>2359</v>
      </c>
      <c r="U55" s="3">
        <v>2269.6265673777989</v>
      </c>
      <c r="V55" s="3"/>
      <c r="W55" s="3">
        <f>_xlfn.FORECAST.LINEAR(2055, CHOOSE({1,2,3,4}, F55, I55-J55, M55-N55, Q55-R55), CHOOSE({1,2,3,4}, 2010, 2015, 2020, 2025))</f>
        <v>110</v>
      </c>
      <c r="X55" s="15">
        <f>FORECAST(2055, CHOOSE({1,2,3,4,5}, D55/C55, (E55-F55)/G55, J55/L55, N55/O55, R55/S55), CHOOSE({1,2,3,4,5}, 2000, 2010, 2015, 2020, 2025))</f>
        <v>2.2253354062189219</v>
      </c>
      <c r="Y55" s="15" cm="1">
        <f t="array" ref="Y55">GROWTH(CHOOSE({1,2,3,4,5}, D55/C55, (E55-F55)/G55, J55/L55, N55/O55, R55/S55), CHOOSE({1,2,3,4,5}, 2000, 2010, 2015, 2020, 2025), 2055)</f>
        <v>2.2280833167588585</v>
      </c>
      <c r="AA55" s="3">
        <f t="shared" si="27"/>
        <v>26</v>
      </c>
      <c r="AB55" s="3">
        <f t="shared" si="28"/>
        <v>50</v>
      </c>
      <c r="AC55" s="3">
        <f t="shared" si="29"/>
        <v>50</v>
      </c>
      <c r="AD55" s="18">
        <f t="shared" si="26"/>
        <v>110</v>
      </c>
      <c r="AE55" s="18">
        <f t="shared" si="30"/>
        <v>110</v>
      </c>
      <c r="AG55" s="3">
        <f t="shared" si="31"/>
        <v>4706</v>
      </c>
      <c r="AH55" s="3">
        <f t="shared" si="32"/>
        <v>4833</v>
      </c>
      <c r="AI55" s="3">
        <f t="shared" si="33"/>
        <v>4860.6761419861323</v>
      </c>
      <c r="AJ55" s="18">
        <f t="shared" si="23"/>
        <v>5504.1432949999999</v>
      </c>
      <c r="AK55" s="18">
        <f t="shared" si="34"/>
        <v>5050.680359280931</v>
      </c>
      <c r="AM55" s="3">
        <f t="shared" si="35"/>
        <v>2010</v>
      </c>
      <c r="AN55" s="3">
        <f t="shared" si="36"/>
        <v>2056</v>
      </c>
      <c r="AO55" s="3">
        <f t="shared" si="37"/>
        <v>2113.766451660867</v>
      </c>
      <c r="AP55" s="3">
        <f t="shared" si="24"/>
        <v>2070.0050000000001</v>
      </c>
      <c r="AQ55" s="3">
        <f t="shared" si="38"/>
        <v>2269.6265673777989</v>
      </c>
      <c r="AR55" s="10"/>
      <c r="AS55" s="4">
        <f t="shared" si="39"/>
        <v>2.4241792600312664</v>
      </c>
      <c r="AT55" s="4">
        <f t="shared" si="40"/>
        <v>2.3412935323383084</v>
      </c>
      <c r="AU55" s="4">
        <f t="shared" si="41"/>
        <v>2.3506809338521402</v>
      </c>
      <c r="AV55" s="4">
        <f t="shared" si="42"/>
        <v>2.2995332044213841</v>
      </c>
      <c r="AW55" s="4">
        <f t="shared" si="25"/>
        <v>2.6589999999999998</v>
      </c>
      <c r="AX55" s="4">
        <f t="shared" si="43"/>
        <v>2.2253354062189219</v>
      </c>
      <c r="AY55" t="s">
        <v>42</v>
      </c>
      <c r="BB55" s="3">
        <v>2063.8180000000002</v>
      </c>
      <c r="BC55" s="3">
        <v>2070.0050000000001</v>
      </c>
      <c r="BD55" s="3">
        <v>2077.549</v>
      </c>
      <c r="BE55" s="3">
        <v>2069.6320000000001</v>
      </c>
      <c r="BF55" s="3">
        <v>2069.9070000000002</v>
      </c>
      <c r="BG55" s="4">
        <v>2.5209999999999999</v>
      </c>
      <c r="BH55" s="4">
        <v>2.6589999999999998</v>
      </c>
      <c r="BI55" s="4">
        <v>2.7989999999999999</v>
      </c>
      <c r="BJ55" s="31"/>
      <c r="BK55" s="17">
        <f t="shared" si="44"/>
        <v>36.08</v>
      </c>
      <c r="BL55" s="3">
        <f t="shared" si="45"/>
        <v>4732</v>
      </c>
      <c r="BM55" s="3">
        <f t="shared" si="46"/>
        <v>4883</v>
      </c>
      <c r="BN55" s="3">
        <f t="shared" si="47"/>
        <v>4910.6761419861323</v>
      </c>
      <c r="BO55" s="18">
        <f t="shared" si="48"/>
        <v>5614.1432949999999</v>
      </c>
      <c r="BP55" s="18">
        <f t="shared" si="49"/>
        <v>5160.680359280931</v>
      </c>
    </row>
    <row r="56" spans="1:68" x14ac:dyDescent="0.25">
      <c r="A56" s="6">
        <v>36.090000000000003</v>
      </c>
      <c r="B56" s="3">
        <v>1828</v>
      </c>
      <c r="C56" s="3">
        <v>1641</v>
      </c>
      <c r="D56" s="3">
        <v>4029</v>
      </c>
      <c r="E56" s="3">
        <v>4068</v>
      </c>
      <c r="F56" s="3">
        <v>8</v>
      </c>
      <c r="G56" s="3">
        <v>1632</v>
      </c>
      <c r="H56" s="3">
        <v>1854</v>
      </c>
      <c r="I56" s="3">
        <v>4101</v>
      </c>
      <c r="J56" s="3">
        <v>4093</v>
      </c>
      <c r="K56" s="3">
        <v>8</v>
      </c>
      <c r="L56" s="3">
        <v>1546</v>
      </c>
      <c r="M56" s="3">
        <v>4478</v>
      </c>
      <c r="N56" s="3">
        <v>4477</v>
      </c>
      <c r="O56" s="3">
        <v>1808</v>
      </c>
      <c r="P56" s="3">
        <v>1854</v>
      </c>
      <c r="Q56" s="3">
        <v>4628.6262612971959</v>
      </c>
      <c r="R56" s="3">
        <v>4627.6262612971959</v>
      </c>
      <c r="S56" s="3">
        <v>1910.3969168308183</v>
      </c>
      <c r="T56" s="3">
        <v>2111</v>
      </c>
      <c r="U56" s="3">
        <v>1961.4918532654353</v>
      </c>
      <c r="V56" s="3"/>
      <c r="W56" s="3">
        <f>_xlfn.FORECAST.LINEAR(2055, CHOOSE({1,2,3,4}, F56, I56-J56, M56-N56, Q56-R56), CHOOSE({1,2,3,4}, 2010, 2015, 2020, 2025))</f>
        <v>-16.5</v>
      </c>
      <c r="X56" s="15">
        <f>FORECAST(2055, CHOOSE({1,2,3,4,5}, D56/C56, (E56-F56)/G56, J56/L56, N56/O56, R56/S56), CHOOSE({1,2,3,4,5}, 2000, 2010, 2015, 2020, 2025))</f>
        <v>2.4785792798388631</v>
      </c>
      <c r="Y56" s="15" cm="1">
        <f t="array" ref="Y56">GROWTH(CHOOSE({1,2,3,4,5}, D56/C56, (E56-F56)/G56, J56/L56, N56/O56, R56/S56), CHOOSE({1,2,3,4,5}, 2000, 2010, 2015, 2020, 2025), 2055)</f>
        <v>2.4761028530206866</v>
      </c>
      <c r="AA56" s="3">
        <f t="shared" si="27"/>
        <v>8</v>
      </c>
      <c r="AB56" s="3">
        <f t="shared" si="28"/>
        <v>1</v>
      </c>
      <c r="AC56" s="3">
        <f t="shared" si="29"/>
        <v>1</v>
      </c>
      <c r="AD56" s="18">
        <f t="shared" si="26"/>
        <v>-16.5</v>
      </c>
      <c r="AE56" s="18">
        <f t="shared" si="30"/>
        <v>-16.5</v>
      </c>
      <c r="AG56" s="3">
        <f t="shared" si="31"/>
        <v>4060</v>
      </c>
      <c r="AH56" s="3">
        <f t="shared" si="32"/>
        <v>4477</v>
      </c>
      <c r="AI56" s="3">
        <f t="shared" si="33"/>
        <v>4627.6262612971959</v>
      </c>
      <c r="AJ56" s="18">
        <f t="shared" si="23"/>
        <v>4787.8072080000002</v>
      </c>
      <c r="AK56" s="18">
        <f t="shared" si="34"/>
        <v>4861.7130650764393</v>
      </c>
      <c r="AM56" s="3">
        <f t="shared" si="35"/>
        <v>1632</v>
      </c>
      <c r="AN56" s="3">
        <f t="shared" si="36"/>
        <v>1808</v>
      </c>
      <c r="AO56" s="3">
        <f t="shared" si="37"/>
        <v>1910.3969168308183</v>
      </c>
      <c r="AP56" s="3">
        <f t="shared" si="24"/>
        <v>1835.1120000000001</v>
      </c>
      <c r="AQ56" s="3">
        <f t="shared" si="38"/>
        <v>1961.4918532654353</v>
      </c>
      <c r="AR56" s="10"/>
      <c r="AS56" s="4">
        <f t="shared" si="39"/>
        <v>2.4552102376599634</v>
      </c>
      <c r="AT56" s="4">
        <f t="shared" si="40"/>
        <v>2.4877450980392157</v>
      </c>
      <c r="AU56" s="4">
        <f t="shared" si="41"/>
        <v>2.476216814159292</v>
      </c>
      <c r="AV56" s="4">
        <f t="shared" si="42"/>
        <v>2.4223375888681939</v>
      </c>
      <c r="AW56" s="4">
        <f t="shared" si="25"/>
        <v>2.609</v>
      </c>
      <c r="AX56" s="4">
        <f t="shared" si="43"/>
        <v>2.4785792798388631</v>
      </c>
      <c r="AY56" t="s">
        <v>42</v>
      </c>
      <c r="BB56" s="3">
        <v>1824.865</v>
      </c>
      <c r="BC56" s="3">
        <v>1835.1120000000001</v>
      </c>
      <c r="BD56" s="3">
        <v>1846.5050000000001</v>
      </c>
      <c r="BE56" s="3">
        <v>1834.047</v>
      </c>
      <c r="BF56" s="3">
        <v>1831.1310000000001</v>
      </c>
      <c r="BG56" s="4">
        <v>2.4740000000000002</v>
      </c>
      <c r="BH56" s="4">
        <v>2.609</v>
      </c>
      <c r="BI56" s="4">
        <v>2.746</v>
      </c>
      <c r="BJ56" s="31"/>
      <c r="BK56" s="17">
        <f t="shared" si="44"/>
        <v>36.090000000000003</v>
      </c>
      <c r="BL56" s="3">
        <f t="shared" si="45"/>
        <v>4068</v>
      </c>
      <c r="BM56" s="3">
        <f t="shared" si="46"/>
        <v>4478</v>
      </c>
      <c r="BN56" s="3">
        <f t="shared" si="47"/>
        <v>4628.6262612971959</v>
      </c>
      <c r="BO56" s="18">
        <f t="shared" si="48"/>
        <v>4771.3072080000002</v>
      </c>
      <c r="BP56" s="18">
        <f t="shared" si="49"/>
        <v>4845.2130650764393</v>
      </c>
    </row>
    <row r="57" spans="1:68" x14ac:dyDescent="0.25">
      <c r="A57" s="6">
        <v>37.03</v>
      </c>
      <c r="B57" s="3">
        <v>2575</v>
      </c>
      <c r="C57" s="3">
        <v>2520</v>
      </c>
      <c r="D57" s="3">
        <v>6367</v>
      </c>
      <c r="E57" s="3">
        <v>6573</v>
      </c>
      <c r="F57" s="3">
        <v>0</v>
      </c>
      <c r="G57" s="3">
        <v>2661</v>
      </c>
      <c r="H57" s="3">
        <v>2751</v>
      </c>
      <c r="I57" s="3">
        <v>6873</v>
      </c>
      <c r="J57" s="3">
        <v>6873</v>
      </c>
      <c r="K57" s="3">
        <v>0</v>
      </c>
      <c r="L57" s="3">
        <v>2611</v>
      </c>
      <c r="M57" s="3">
        <v>6580</v>
      </c>
      <c r="N57" s="3">
        <v>6580</v>
      </c>
      <c r="O57" s="3">
        <v>2763</v>
      </c>
      <c r="P57" s="3">
        <v>2751</v>
      </c>
      <c r="Q57" s="3">
        <v>6474.9245779111952</v>
      </c>
      <c r="R57" s="3">
        <v>6474.9245779111952</v>
      </c>
      <c r="S57" s="3">
        <v>2779.3529740194026</v>
      </c>
      <c r="T57" s="3">
        <v>2908</v>
      </c>
      <c r="U57" s="3">
        <v>2579.7556809342559</v>
      </c>
      <c r="V57" s="3"/>
      <c r="W57" s="3">
        <f>_xlfn.FORECAST.LINEAR(2055, CHOOSE({1,2,3,4}, F57, I57-J57, M57-N57, Q57-R57), CHOOSE({1,2,3,4}, 2010, 2015, 2020, 2025))</f>
        <v>0</v>
      </c>
      <c r="X57" s="15">
        <f>FORECAST(2055, CHOOSE({1,2,3,4,5}, D57/C57, (E57-F57)/G57, J57/L57, N57/O57, R57/S57), CHOOSE({1,2,3,4,5}, 2000, 2010, 2015, 2020, 2025))</f>
        <v>2.1682430565608879</v>
      </c>
      <c r="Y57" s="15" cm="1">
        <f t="array" ref="Y57">GROWTH(CHOOSE({1,2,3,4,5}, D57/C57, (E57-F57)/G57, J57/L57, N57/O57, R57/S57), CHOOSE({1,2,3,4,5}, 2000, 2010, 2015, 2020, 2025), 2055)</f>
        <v>2.178867164235311</v>
      </c>
      <c r="AA57" s="3">
        <f t="shared" si="27"/>
        <v>0</v>
      </c>
      <c r="AB57" s="3">
        <f t="shared" si="28"/>
        <v>0</v>
      </c>
      <c r="AC57" s="3">
        <f t="shared" si="29"/>
        <v>0</v>
      </c>
      <c r="AD57" s="18">
        <f t="shared" si="26"/>
        <v>0</v>
      </c>
      <c r="AE57" s="18">
        <f t="shared" si="30"/>
        <v>0</v>
      </c>
      <c r="AG57" s="3">
        <f t="shared" si="31"/>
        <v>6573</v>
      </c>
      <c r="AH57" s="3">
        <f t="shared" si="32"/>
        <v>6580</v>
      </c>
      <c r="AI57" s="3">
        <f t="shared" si="33"/>
        <v>6474.9245779111952</v>
      </c>
      <c r="AJ57" s="18">
        <f t="shared" si="23"/>
        <v>7011.1190799999995</v>
      </c>
      <c r="AK57" s="18">
        <f t="shared" si="34"/>
        <v>5593.5373428092053</v>
      </c>
      <c r="AM57" s="3">
        <f t="shared" si="35"/>
        <v>2661</v>
      </c>
      <c r="AN57" s="3">
        <f t="shared" si="36"/>
        <v>2763</v>
      </c>
      <c r="AO57" s="3">
        <f t="shared" si="37"/>
        <v>2779.3529740194026</v>
      </c>
      <c r="AP57" s="3">
        <f t="shared" si="24"/>
        <v>2840.81</v>
      </c>
      <c r="AQ57" s="3">
        <f t="shared" si="38"/>
        <v>2579.7556809342559</v>
      </c>
      <c r="AR57" s="10"/>
      <c r="AS57" s="4">
        <f t="shared" si="39"/>
        <v>2.5265873015873015</v>
      </c>
      <c r="AT57" s="4">
        <f t="shared" si="40"/>
        <v>2.4701240135287486</v>
      </c>
      <c r="AU57" s="4">
        <f t="shared" si="41"/>
        <v>2.3814694173000364</v>
      </c>
      <c r="AV57" s="4">
        <f t="shared" si="42"/>
        <v>2.3296517709110502</v>
      </c>
      <c r="AW57" s="4">
        <f t="shared" si="25"/>
        <v>2.468</v>
      </c>
      <c r="AX57" s="4">
        <f t="shared" si="43"/>
        <v>2.1682430565608879</v>
      </c>
      <c r="AY57" t="s">
        <v>42</v>
      </c>
      <c r="BB57" s="3">
        <v>2803.78</v>
      </c>
      <c r="BC57" s="3">
        <v>2840.81</v>
      </c>
      <c r="BD57" s="3">
        <v>2884.6170000000002</v>
      </c>
      <c r="BE57" s="3">
        <v>2838.8380000000002</v>
      </c>
      <c r="BF57" s="3">
        <v>2826.4989999999998</v>
      </c>
      <c r="BG57" s="4">
        <v>2.3410000000000002</v>
      </c>
      <c r="BH57" s="4">
        <v>2.468</v>
      </c>
      <c r="BI57" s="4">
        <v>2.5979999999999999</v>
      </c>
      <c r="BJ57" s="31"/>
      <c r="BK57" s="17">
        <f t="shared" si="44"/>
        <v>37.03</v>
      </c>
      <c r="BL57" s="3">
        <f t="shared" si="45"/>
        <v>6573</v>
      </c>
      <c r="BM57" s="3">
        <f t="shared" si="46"/>
        <v>6580</v>
      </c>
      <c r="BN57" s="3">
        <f t="shared" si="47"/>
        <v>6474.9245779111952</v>
      </c>
      <c r="BO57" s="18">
        <f t="shared" si="48"/>
        <v>7011.1190799999995</v>
      </c>
      <c r="BP57" s="18">
        <f t="shared" si="49"/>
        <v>5593.5373428092053</v>
      </c>
    </row>
    <row r="58" spans="1:68" x14ac:dyDescent="0.25">
      <c r="A58" s="6">
        <v>37.04</v>
      </c>
      <c r="B58" s="3">
        <v>1797</v>
      </c>
      <c r="C58" s="3">
        <v>1693</v>
      </c>
      <c r="D58" s="3">
        <v>3873</v>
      </c>
      <c r="E58" s="3">
        <v>3747</v>
      </c>
      <c r="F58" s="3">
        <v>0</v>
      </c>
      <c r="G58" s="3">
        <v>1637</v>
      </c>
      <c r="H58" s="3">
        <v>1752</v>
      </c>
      <c r="I58" s="3">
        <v>3846</v>
      </c>
      <c r="J58" s="3">
        <v>3846</v>
      </c>
      <c r="K58" s="3">
        <v>0</v>
      </c>
      <c r="L58" s="3">
        <v>1579</v>
      </c>
      <c r="M58" s="3">
        <v>3879</v>
      </c>
      <c r="N58" s="3">
        <v>3879</v>
      </c>
      <c r="O58" s="3">
        <v>1677</v>
      </c>
      <c r="P58" s="3">
        <v>1752</v>
      </c>
      <c r="Q58" s="3">
        <v>3823.427227197853</v>
      </c>
      <c r="R58" s="3">
        <v>3823.427227197853</v>
      </c>
      <c r="S58" s="3">
        <v>1689.7408807905915</v>
      </c>
      <c r="T58" s="3">
        <v>1854</v>
      </c>
      <c r="U58" s="3">
        <v>1672.3039338719548</v>
      </c>
      <c r="V58" s="3"/>
      <c r="W58" s="3">
        <f>_xlfn.FORECAST.LINEAR(2055, CHOOSE({1,2,3,4}, F58, I58-J58, M58-N58, Q58-R58), CHOOSE({1,2,3,4}, 2010, 2015, 2020, 2025))</f>
        <v>0</v>
      </c>
      <c r="X58" s="15">
        <f>FORECAST(2055, CHOOSE({1,2,3,4,5}, D58/C58, (E58-F58)/G58, J58/L58, N58/O58, R58/S58), CHOOSE({1,2,3,4,5}, 2000, 2010, 2015, 2020, 2025))</f>
        <v>2.3199657929615407</v>
      </c>
      <c r="Y58" s="15" cm="1">
        <f t="array" ref="Y58">GROWTH(CHOOSE({1,2,3,4,5}, D58/C58, (E58-F58)/G58, J58/L58, N58/O58, R58/S58), CHOOSE({1,2,3,4,5}, 2000, 2010, 2015, 2020, 2025), 2055)</f>
        <v>2.3184278650442254</v>
      </c>
      <c r="AA58" s="3">
        <f t="shared" si="27"/>
        <v>0</v>
      </c>
      <c r="AB58" s="3">
        <f t="shared" si="28"/>
        <v>0</v>
      </c>
      <c r="AC58" s="3">
        <f t="shared" si="29"/>
        <v>0</v>
      </c>
      <c r="AD58" s="18">
        <f t="shared" si="26"/>
        <v>0</v>
      </c>
      <c r="AE58" s="18">
        <f t="shared" si="30"/>
        <v>0</v>
      </c>
      <c r="AG58" s="3">
        <f t="shared" si="31"/>
        <v>3747</v>
      </c>
      <c r="AH58" s="3">
        <f t="shared" si="32"/>
        <v>3879</v>
      </c>
      <c r="AI58" s="3">
        <f t="shared" si="33"/>
        <v>3823.427227197853</v>
      </c>
      <c r="AJ58" s="18">
        <f t="shared" si="23"/>
        <v>4513.6794220000002</v>
      </c>
      <c r="AK58" s="18">
        <f t="shared" si="34"/>
        <v>3879.6879220179535</v>
      </c>
      <c r="AM58" s="3">
        <f t="shared" si="35"/>
        <v>1637</v>
      </c>
      <c r="AN58" s="3">
        <f t="shared" si="36"/>
        <v>1677</v>
      </c>
      <c r="AO58" s="3">
        <f t="shared" si="37"/>
        <v>1689.7408807905915</v>
      </c>
      <c r="AP58" s="3">
        <f t="shared" si="24"/>
        <v>1898.0989999999999</v>
      </c>
      <c r="AQ58" s="3">
        <f t="shared" si="38"/>
        <v>1672.3039338719548</v>
      </c>
      <c r="AR58" s="10"/>
      <c r="AS58" s="4">
        <f t="shared" si="39"/>
        <v>2.2876550502067334</v>
      </c>
      <c r="AT58" s="4">
        <f t="shared" si="40"/>
        <v>2.2889431887599265</v>
      </c>
      <c r="AU58" s="4">
        <f t="shared" si="41"/>
        <v>2.3130590339892665</v>
      </c>
      <c r="AV58" s="4">
        <f t="shared" si="42"/>
        <v>2.2627299076820333</v>
      </c>
      <c r="AW58" s="4">
        <f t="shared" si="25"/>
        <v>2.3780000000000001</v>
      </c>
      <c r="AX58" s="4">
        <f t="shared" si="43"/>
        <v>2.3199657929615407</v>
      </c>
      <c r="AY58" t="s">
        <v>42</v>
      </c>
      <c r="BB58" s="3">
        <v>1787.2170000000001</v>
      </c>
      <c r="BC58" s="3">
        <v>1898.0989999999999</v>
      </c>
      <c r="BD58" s="3">
        <v>2002.271</v>
      </c>
      <c r="BE58" s="3">
        <v>1880.8109999999999</v>
      </c>
      <c r="BF58" s="3">
        <v>1891.1110000000001</v>
      </c>
      <c r="BG58" s="4">
        <v>2.2549999999999999</v>
      </c>
      <c r="BH58" s="4">
        <v>2.3780000000000001</v>
      </c>
      <c r="BI58" s="4">
        <v>2.5030000000000001</v>
      </c>
      <c r="BJ58" s="31"/>
      <c r="BK58" s="17">
        <f t="shared" si="44"/>
        <v>37.04</v>
      </c>
      <c r="BL58" s="3">
        <f t="shared" si="45"/>
        <v>3747</v>
      </c>
      <c r="BM58" s="3">
        <f t="shared" si="46"/>
        <v>3879</v>
      </c>
      <c r="BN58" s="3">
        <f t="shared" si="47"/>
        <v>3823.427227197853</v>
      </c>
      <c r="BO58" s="18">
        <f t="shared" si="48"/>
        <v>4513.6794220000002</v>
      </c>
      <c r="BP58" s="18">
        <f t="shared" si="49"/>
        <v>3879.6879220179535</v>
      </c>
    </row>
    <row r="59" spans="1:68" x14ac:dyDescent="0.25">
      <c r="A59" s="6">
        <v>37.07</v>
      </c>
      <c r="B59" s="3">
        <v>1343</v>
      </c>
      <c r="C59" s="3">
        <v>1244</v>
      </c>
      <c r="D59" s="3">
        <v>2829</v>
      </c>
      <c r="E59" s="3">
        <v>4269</v>
      </c>
      <c r="F59" s="3">
        <v>85</v>
      </c>
      <c r="G59" s="3">
        <v>1729</v>
      </c>
      <c r="H59" s="3">
        <v>1835</v>
      </c>
      <c r="I59" s="3">
        <v>4398</v>
      </c>
      <c r="J59" s="3">
        <v>4313</v>
      </c>
      <c r="K59" s="3">
        <v>85</v>
      </c>
      <c r="L59" s="3">
        <v>1675</v>
      </c>
      <c r="M59" s="3">
        <v>4226</v>
      </c>
      <c r="N59" s="3">
        <v>4137</v>
      </c>
      <c r="O59" s="3">
        <v>1822</v>
      </c>
      <c r="P59" s="3">
        <v>1835</v>
      </c>
      <c r="Q59" s="3">
        <v>4160.574343899938</v>
      </c>
      <c r="R59" s="3">
        <v>4071.5743438999375</v>
      </c>
      <c r="S59" s="3">
        <v>1833.0707210274968</v>
      </c>
      <c r="T59" s="3">
        <v>2012</v>
      </c>
      <c r="U59" s="3">
        <v>1564.6063638909345</v>
      </c>
      <c r="V59" s="3"/>
      <c r="W59" s="3">
        <f>_xlfn.FORECAST.LINEAR(2055, CHOOSE({1,2,3,4}, F59, I59-J59, M59-N59, Q59-R59), CHOOSE({1,2,3,4}, 2010, 2015, 2020, 2025))</f>
        <v>99.000000000001137</v>
      </c>
      <c r="X59" s="15">
        <f>FORECAST(2055, CHOOSE({1,2,3,4,5}, D59/C59, (E59-F59)/G59, J59/L59, N59/O59, R59/S59), CHOOSE({1,2,3,4,5}, 2000, 2010, 2015, 2020, 2025))</f>
        <v>2.2539782483103714</v>
      </c>
      <c r="Y59" s="15" cm="1">
        <f t="array" ref="Y59">GROWTH(CHOOSE({1,2,3,4,5}, D59/C59, (E59-F59)/G59, J59/L59, N59/O59, R59/S59), CHOOSE({1,2,3,4,5}, 2000, 2010, 2015, 2020, 2025), 2055)</f>
        <v>2.2486346122497243</v>
      </c>
      <c r="AA59" s="3">
        <f t="shared" si="27"/>
        <v>85</v>
      </c>
      <c r="AB59" s="3">
        <f t="shared" si="28"/>
        <v>89</v>
      </c>
      <c r="AC59" s="3">
        <f t="shared" si="29"/>
        <v>89.000000000000455</v>
      </c>
      <c r="AD59" s="18">
        <f t="shared" si="26"/>
        <v>99.000000000001137</v>
      </c>
      <c r="AE59" s="18">
        <f t="shared" si="30"/>
        <v>99.000000000001137</v>
      </c>
      <c r="AG59" s="3">
        <f t="shared" si="31"/>
        <v>4184</v>
      </c>
      <c r="AH59" s="3">
        <f t="shared" si="32"/>
        <v>4137</v>
      </c>
      <c r="AI59" s="3">
        <f t="shared" si="33"/>
        <v>4071.5743438999375</v>
      </c>
      <c r="AJ59" s="18">
        <f t="shared" si="23"/>
        <v>4548.8987700000007</v>
      </c>
      <c r="AK59" s="18">
        <f t="shared" si="34"/>
        <v>3526.5887113781482</v>
      </c>
      <c r="AM59" s="3">
        <f t="shared" si="35"/>
        <v>1729</v>
      </c>
      <c r="AN59" s="3">
        <f t="shared" si="36"/>
        <v>1822</v>
      </c>
      <c r="AO59" s="3">
        <f t="shared" si="37"/>
        <v>1833.0707210274968</v>
      </c>
      <c r="AP59" s="3">
        <f t="shared" si="24"/>
        <v>1881.2650000000001</v>
      </c>
      <c r="AQ59" s="3">
        <f t="shared" si="38"/>
        <v>1564.6063638909345</v>
      </c>
      <c r="AR59" s="10"/>
      <c r="AS59" s="4">
        <f t="shared" si="39"/>
        <v>2.2741157556270095</v>
      </c>
      <c r="AT59" s="4">
        <f t="shared" si="40"/>
        <v>2.419895893580104</v>
      </c>
      <c r="AU59" s="4">
        <f t="shared" si="41"/>
        <v>2.2705817782656421</v>
      </c>
      <c r="AV59" s="4">
        <f t="shared" si="42"/>
        <v>2.2211769012478064</v>
      </c>
      <c r="AW59" s="4">
        <f t="shared" si="25"/>
        <v>2.4180000000000001</v>
      </c>
      <c r="AX59" s="4">
        <f t="shared" si="43"/>
        <v>2.2539782483103714</v>
      </c>
      <c r="AY59" t="s">
        <v>42</v>
      </c>
      <c r="BB59" s="3">
        <v>1855.6510000000001</v>
      </c>
      <c r="BC59" s="3">
        <v>1881.2650000000001</v>
      </c>
      <c r="BD59" s="3">
        <v>1908.499</v>
      </c>
      <c r="BE59" s="3">
        <v>1881.643</v>
      </c>
      <c r="BF59" s="3">
        <v>1874.47</v>
      </c>
      <c r="BG59" s="4">
        <v>2.2930000000000001</v>
      </c>
      <c r="BH59" s="4">
        <v>2.4180000000000001</v>
      </c>
      <c r="BI59" s="4">
        <v>2.5459999999999998</v>
      </c>
      <c r="BJ59" s="31"/>
      <c r="BK59" s="17">
        <f t="shared" si="44"/>
        <v>37.07</v>
      </c>
      <c r="BL59" s="3">
        <f t="shared" si="45"/>
        <v>4269</v>
      </c>
      <c r="BM59" s="3">
        <f t="shared" si="46"/>
        <v>4226</v>
      </c>
      <c r="BN59" s="3">
        <f t="shared" si="47"/>
        <v>4160.574343899938</v>
      </c>
      <c r="BO59" s="18">
        <f t="shared" si="48"/>
        <v>4647.8987700000016</v>
      </c>
      <c r="BP59" s="18">
        <f t="shared" si="49"/>
        <v>3625.5887113781491</v>
      </c>
    </row>
    <row r="60" spans="1:68" x14ac:dyDescent="0.25">
      <c r="A60" s="6">
        <v>37.11</v>
      </c>
      <c r="B60" s="3">
        <v>1542</v>
      </c>
      <c r="C60" s="3">
        <v>1444</v>
      </c>
      <c r="D60" s="3">
        <v>3581</v>
      </c>
      <c r="E60" s="3">
        <v>4889</v>
      </c>
      <c r="F60" s="3">
        <v>0</v>
      </c>
      <c r="G60" s="3">
        <v>2004</v>
      </c>
      <c r="H60" s="3">
        <v>2100</v>
      </c>
      <c r="I60" s="3">
        <v>5459</v>
      </c>
      <c r="J60" s="3">
        <v>5459</v>
      </c>
      <c r="K60" s="3">
        <v>0</v>
      </c>
      <c r="L60" s="3">
        <v>2103</v>
      </c>
      <c r="M60" s="3">
        <v>5953</v>
      </c>
      <c r="N60" s="3">
        <v>5953</v>
      </c>
      <c r="O60" s="3">
        <v>2454</v>
      </c>
      <c r="P60" s="3">
        <v>2100</v>
      </c>
      <c r="Q60" s="3">
        <v>6203.090140051042</v>
      </c>
      <c r="R60" s="3">
        <v>6203.090140051042</v>
      </c>
      <c r="S60" s="3">
        <v>2613.9710161801199</v>
      </c>
      <c r="T60" s="3">
        <v>2758</v>
      </c>
      <c r="U60" s="3">
        <v>2542.8592912185359</v>
      </c>
      <c r="V60" s="3"/>
      <c r="W60" s="3">
        <f>_xlfn.FORECAST.LINEAR(2055, CHOOSE({1,2,3,4}, F60, I60-J60, M60-N60, Q60-R60), CHOOSE({1,2,3,4}, 2010, 2015, 2020, 2025))</f>
        <v>0</v>
      </c>
      <c r="X60" s="15">
        <f>FORECAST(2055, CHOOSE({1,2,3,4,5}, D60/C60, (E60-F60)/G60, J60/L60, N60/O60, R60/S60), CHOOSE({1,2,3,4,5}, 2000, 2010, 2015, 2020, 2025))</f>
        <v>2.3273359016423107</v>
      </c>
      <c r="Y60" s="15" cm="1">
        <f t="array" ref="Y60">GROWTH(CHOOSE({1,2,3,4,5}, D60/C60, (E60-F60)/G60, J60/L60, N60/O60, R60/S60), CHOOSE({1,2,3,4,5}, 2000, 2010, 2015, 2020, 2025), 2055)</f>
        <v>2.3275970574292093</v>
      </c>
      <c r="AA60" s="3">
        <f t="shared" si="27"/>
        <v>0</v>
      </c>
      <c r="AB60" s="3">
        <f t="shared" si="28"/>
        <v>0</v>
      </c>
      <c r="AC60" s="3">
        <f t="shared" si="29"/>
        <v>0</v>
      </c>
      <c r="AD60" s="18">
        <f t="shared" si="26"/>
        <v>0</v>
      </c>
      <c r="AE60" s="18">
        <f t="shared" si="30"/>
        <v>0</v>
      </c>
      <c r="AG60" s="3">
        <f t="shared" si="31"/>
        <v>4889</v>
      </c>
      <c r="AH60" s="3">
        <f t="shared" si="32"/>
        <v>5953</v>
      </c>
      <c r="AI60" s="3">
        <f t="shared" si="33"/>
        <v>6203.090140051042</v>
      </c>
      <c r="AJ60" s="18">
        <f t="shared" si="23"/>
        <v>6381.8926080000001</v>
      </c>
      <c r="AK60" s="18">
        <f t="shared" si="34"/>
        <v>5918.0877212776186</v>
      </c>
      <c r="AM60" s="3">
        <f t="shared" si="35"/>
        <v>2004</v>
      </c>
      <c r="AN60" s="3">
        <f t="shared" si="36"/>
        <v>2454</v>
      </c>
      <c r="AO60" s="3">
        <f t="shared" si="37"/>
        <v>2613.9710161801199</v>
      </c>
      <c r="AP60" s="3">
        <f t="shared" si="24"/>
        <v>2585.8560000000002</v>
      </c>
      <c r="AQ60" s="3">
        <f t="shared" si="38"/>
        <v>2542.8592912185359</v>
      </c>
      <c r="AR60" s="10"/>
      <c r="AS60" s="4">
        <f t="shared" si="39"/>
        <v>2.479916897506925</v>
      </c>
      <c r="AT60" s="4">
        <f t="shared" si="40"/>
        <v>2.4396207584830338</v>
      </c>
      <c r="AU60" s="4">
        <f t="shared" si="41"/>
        <v>2.4258353708231457</v>
      </c>
      <c r="AV60" s="4">
        <f t="shared" si="42"/>
        <v>2.3730523795615062</v>
      </c>
      <c r="AW60" s="4">
        <f t="shared" si="25"/>
        <v>2.468</v>
      </c>
      <c r="AX60" s="4">
        <f t="shared" si="43"/>
        <v>2.3273359016423107</v>
      </c>
      <c r="AY60" t="s">
        <v>42</v>
      </c>
      <c r="BB60" s="3">
        <v>2542.6669999999999</v>
      </c>
      <c r="BC60" s="3">
        <v>2585.8560000000002</v>
      </c>
      <c r="BD60" s="3">
        <v>2620.0030000000002</v>
      </c>
      <c r="BE60" s="3">
        <v>2554.183</v>
      </c>
      <c r="BF60" s="3">
        <v>2588.5970000000002</v>
      </c>
      <c r="BG60" s="4">
        <v>2.3410000000000002</v>
      </c>
      <c r="BH60" s="4">
        <v>2.468</v>
      </c>
      <c r="BI60" s="4">
        <v>2.5979999999999999</v>
      </c>
      <c r="BJ60" s="31"/>
      <c r="BK60" s="17">
        <f t="shared" si="44"/>
        <v>37.11</v>
      </c>
      <c r="BL60" s="3">
        <f t="shared" si="45"/>
        <v>4889</v>
      </c>
      <c r="BM60" s="3">
        <f t="shared" si="46"/>
        <v>5953</v>
      </c>
      <c r="BN60" s="3">
        <f t="shared" si="47"/>
        <v>6203.090140051042</v>
      </c>
      <c r="BO60" s="18">
        <f t="shared" si="48"/>
        <v>6381.8926080000001</v>
      </c>
      <c r="BP60" s="18">
        <f t="shared" si="49"/>
        <v>5918.0877212776186</v>
      </c>
    </row>
    <row r="61" spans="1:68" x14ac:dyDescent="0.25">
      <c r="A61" s="6">
        <v>37.119999999999997</v>
      </c>
      <c r="B61" s="3">
        <v>1765</v>
      </c>
      <c r="C61" s="3">
        <v>1723</v>
      </c>
      <c r="D61" s="3">
        <v>4259</v>
      </c>
      <c r="E61" s="3">
        <v>4117</v>
      </c>
      <c r="F61" s="3">
        <v>0</v>
      </c>
      <c r="G61" s="3">
        <v>1734</v>
      </c>
      <c r="H61" s="3">
        <v>1812</v>
      </c>
      <c r="I61" s="3">
        <v>4166</v>
      </c>
      <c r="J61" s="3">
        <v>4166</v>
      </c>
      <c r="K61" s="3">
        <v>0</v>
      </c>
      <c r="L61" s="3">
        <v>1647</v>
      </c>
      <c r="M61" s="3">
        <v>4041</v>
      </c>
      <c r="N61" s="3">
        <v>4041</v>
      </c>
      <c r="O61" s="3">
        <v>1690</v>
      </c>
      <c r="P61" s="3">
        <v>1812</v>
      </c>
      <c r="Q61" s="3">
        <v>3966.1491677577637</v>
      </c>
      <c r="R61" s="3">
        <v>3966.1491677577637</v>
      </c>
      <c r="S61" s="3">
        <v>1695.5902009920624</v>
      </c>
      <c r="T61" s="3">
        <v>1798</v>
      </c>
      <c r="U61" s="3">
        <v>2250.6797726589157</v>
      </c>
      <c r="V61" s="3"/>
      <c r="W61" s="3">
        <f>_xlfn.FORECAST.LINEAR(2055, CHOOSE({1,2,3,4}, F61, I61-J61, M61-N61, Q61-R61), CHOOSE({1,2,3,4}, 2010, 2015, 2020, 2025))</f>
        <v>0</v>
      </c>
      <c r="X61" s="15">
        <f>FORECAST(2055, CHOOSE({1,2,3,4,5}, D61/C61, (E61-F61)/G61, J61/L61, N61/O61, R61/S61), CHOOSE({1,2,3,4,5}, 2000, 2010, 2015, 2020, 2025))</f>
        <v>2.2553001987322983</v>
      </c>
      <c r="Y61" s="15" cm="1">
        <f t="array" ref="Y61">GROWTH(CHOOSE({1,2,3,4,5}, D61/C61, (E61-F61)/G61, J61/L61, N61/O61, R61/S61), CHOOSE({1,2,3,4,5}, 2000, 2010, 2015, 2020, 2025), 2055)</f>
        <v>2.258899747009445</v>
      </c>
      <c r="AA61" s="3">
        <f t="shared" si="27"/>
        <v>0</v>
      </c>
      <c r="AB61" s="3">
        <f t="shared" si="28"/>
        <v>0</v>
      </c>
      <c r="AC61" s="3">
        <f t="shared" si="29"/>
        <v>0</v>
      </c>
      <c r="AD61" s="18">
        <f t="shared" si="26"/>
        <v>0</v>
      </c>
      <c r="AE61" s="18">
        <f t="shared" si="30"/>
        <v>0</v>
      </c>
      <c r="AG61" s="3">
        <f t="shared" si="31"/>
        <v>4117</v>
      </c>
      <c r="AH61" s="3">
        <f t="shared" si="32"/>
        <v>4041</v>
      </c>
      <c r="AI61" s="3">
        <f t="shared" si="33"/>
        <v>3966.1491677577637</v>
      </c>
      <c r="AJ61" s="18">
        <f t="shared" si="23"/>
        <v>4179.8266620000004</v>
      </c>
      <c r="AK61" s="18">
        <f t="shared" si="34"/>
        <v>5075.9585385604159</v>
      </c>
      <c r="AM61" s="3">
        <f t="shared" si="35"/>
        <v>1734</v>
      </c>
      <c r="AN61" s="3">
        <f t="shared" si="36"/>
        <v>1690</v>
      </c>
      <c r="AO61" s="3">
        <f t="shared" si="37"/>
        <v>1695.5902009920624</v>
      </c>
      <c r="AP61" s="3">
        <f t="shared" si="24"/>
        <v>1714.4490000000001</v>
      </c>
      <c r="AQ61" s="3">
        <f t="shared" si="38"/>
        <v>2250.6797726589157</v>
      </c>
      <c r="AR61" s="10"/>
      <c r="AS61" s="4">
        <f t="shared" si="39"/>
        <v>2.4718514219384793</v>
      </c>
      <c r="AT61" s="4">
        <f t="shared" si="40"/>
        <v>2.3742791234140714</v>
      </c>
      <c r="AU61" s="4">
        <f t="shared" si="41"/>
        <v>2.3911242603550296</v>
      </c>
      <c r="AV61" s="4">
        <f t="shared" si="42"/>
        <v>2.3390965372630923</v>
      </c>
      <c r="AW61" s="4">
        <f t="shared" si="25"/>
        <v>2.4380000000000002</v>
      </c>
      <c r="AX61" s="4">
        <f t="shared" si="43"/>
        <v>2.2553001987322983</v>
      </c>
      <c r="AY61" t="s">
        <v>42</v>
      </c>
      <c r="BB61" s="3">
        <v>1702.4359999999999</v>
      </c>
      <c r="BC61" s="3">
        <v>1714.4490000000001</v>
      </c>
      <c r="BD61" s="3">
        <v>1729.5429999999999</v>
      </c>
      <c r="BE61" s="3">
        <v>1714.3810000000001</v>
      </c>
      <c r="BF61" s="3">
        <v>1717.5239999999999</v>
      </c>
      <c r="BG61" s="4">
        <v>2.3119999999999998</v>
      </c>
      <c r="BH61" s="4">
        <v>2.4380000000000002</v>
      </c>
      <c r="BI61" s="4">
        <v>2.5670000000000002</v>
      </c>
      <c r="BJ61" s="31"/>
      <c r="BK61" s="17">
        <f t="shared" si="44"/>
        <v>37.119999999999997</v>
      </c>
      <c r="BL61" s="3">
        <f t="shared" si="45"/>
        <v>4117</v>
      </c>
      <c r="BM61" s="3">
        <f t="shared" si="46"/>
        <v>4041</v>
      </c>
      <c r="BN61" s="3">
        <f t="shared" si="47"/>
        <v>3966.1491677577637</v>
      </c>
      <c r="BO61" s="18">
        <f t="shared" si="48"/>
        <v>4179.8266620000004</v>
      </c>
      <c r="BP61" s="18">
        <f t="shared" si="49"/>
        <v>5075.9585385604159</v>
      </c>
    </row>
    <row r="62" spans="1:68" x14ac:dyDescent="0.25">
      <c r="A62" s="6">
        <v>37.130000000000003</v>
      </c>
      <c r="B62" s="3">
        <v>1292</v>
      </c>
      <c r="C62" s="3">
        <v>1240</v>
      </c>
      <c r="D62" s="3">
        <v>3172</v>
      </c>
      <c r="E62" s="3">
        <v>3767</v>
      </c>
      <c r="F62" s="3">
        <v>0</v>
      </c>
      <c r="G62" s="3">
        <v>1546</v>
      </c>
      <c r="H62" s="3">
        <v>1622</v>
      </c>
      <c r="I62" s="3">
        <v>4144</v>
      </c>
      <c r="J62" s="3">
        <v>4144</v>
      </c>
      <c r="K62" s="3">
        <v>0</v>
      </c>
      <c r="L62" s="3">
        <v>1597</v>
      </c>
      <c r="M62" s="3">
        <v>4922</v>
      </c>
      <c r="N62" s="3">
        <v>4874</v>
      </c>
      <c r="O62" s="3">
        <v>2043</v>
      </c>
      <c r="P62" s="3">
        <v>1622</v>
      </c>
      <c r="Q62" s="3">
        <v>5760.0076393105674</v>
      </c>
      <c r="R62" s="3">
        <v>5712.0076393105674</v>
      </c>
      <c r="S62" s="3">
        <v>2447.516459965314</v>
      </c>
      <c r="T62" s="3">
        <v>2622</v>
      </c>
      <c r="U62" s="3">
        <v>2300.5397587612401</v>
      </c>
      <c r="V62" s="3"/>
      <c r="W62" s="3">
        <f>_xlfn.FORECAST.LINEAR(2055, CHOOSE({1,2,3,4}, F62, I62-J62, M62-N62, Q62-R62), CHOOSE({1,2,3,4}, 2010, 2015, 2020, 2025))</f>
        <v>168</v>
      </c>
      <c r="X62" s="15">
        <f>FORECAST(2055, CHOOSE({1,2,3,4,5}, D62/C62, (E62-F62)/G62, J62/L62, N62/O62, R62/S62), CHOOSE({1,2,3,4,5}, 2000, 2010, 2015, 2020, 2025))</f>
        <v>2.1317629537417169</v>
      </c>
      <c r="Y62" s="15" cm="1">
        <f t="array" ref="Y62">GROWTH(CHOOSE({1,2,3,4,5}, D62/C62, (E62-F62)/G62, J62/L62, N62/O62, R62/S62), CHOOSE({1,2,3,4,5}, 2000, 2010, 2015, 2020, 2025), 2055)</f>
        <v>2.1489984230304833</v>
      </c>
      <c r="AA62" s="3">
        <f t="shared" si="27"/>
        <v>0</v>
      </c>
      <c r="AB62" s="3">
        <f t="shared" si="28"/>
        <v>48</v>
      </c>
      <c r="AC62" s="3">
        <f t="shared" si="29"/>
        <v>48</v>
      </c>
      <c r="AD62" s="18">
        <f t="shared" si="26"/>
        <v>168</v>
      </c>
      <c r="AE62" s="18">
        <f t="shared" si="30"/>
        <v>168</v>
      </c>
      <c r="AG62" s="3">
        <f t="shared" si="31"/>
        <v>3767</v>
      </c>
      <c r="AH62" s="3">
        <f t="shared" si="32"/>
        <v>4874</v>
      </c>
      <c r="AI62" s="3">
        <f t="shared" si="33"/>
        <v>5712.0076393105674</v>
      </c>
      <c r="AJ62" s="18">
        <f t="shared" si="23"/>
        <v>5955.0610319999996</v>
      </c>
      <c r="AK62" s="18">
        <f t="shared" si="34"/>
        <v>4904.2054313371182</v>
      </c>
      <c r="AM62" s="3">
        <f t="shared" si="35"/>
        <v>1546</v>
      </c>
      <c r="AN62" s="3">
        <f t="shared" si="36"/>
        <v>2043</v>
      </c>
      <c r="AO62" s="3">
        <f t="shared" si="37"/>
        <v>2447.516459965314</v>
      </c>
      <c r="AP62" s="3">
        <f t="shared" si="24"/>
        <v>2722.9360000000001</v>
      </c>
      <c r="AQ62" s="3">
        <f t="shared" si="38"/>
        <v>2300.5397587612401</v>
      </c>
      <c r="AR62" s="10"/>
      <c r="AS62" s="4">
        <f t="shared" si="39"/>
        <v>2.5580645161290323</v>
      </c>
      <c r="AT62" s="4">
        <f t="shared" si="40"/>
        <v>2.4366106080206986</v>
      </c>
      <c r="AU62" s="4">
        <f t="shared" si="41"/>
        <v>2.3857072931962802</v>
      </c>
      <c r="AV62" s="4">
        <f t="shared" si="42"/>
        <v>2.3337974361943687</v>
      </c>
      <c r="AW62" s="4">
        <f t="shared" si="25"/>
        <v>2.1869999999999998</v>
      </c>
      <c r="AX62" s="4">
        <f t="shared" si="43"/>
        <v>2.1317629537417169</v>
      </c>
      <c r="AY62" t="s">
        <v>42</v>
      </c>
      <c r="BB62" s="3">
        <v>2457.3020000000001</v>
      </c>
      <c r="BC62" s="3">
        <v>2722.9360000000001</v>
      </c>
      <c r="BD62" s="3">
        <v>2911.0630000000001</v>
      </c>
      <c r="BE62" s="3">
        <v>2686.1840000000002</v>
      </c>
      <c r="BF62" s="3">
        <v>2743.4140000000002</v>
      </c>
      <c r="BG62" s="4">
        <v>2.0739999999999998</v>
      </c>
      <c r="BH62" s="4">
        <v>2.1869999999999998</v>
      </c>
      <c r="BI62" s="4">
        <v>2.3029999999999999</v>
      </c>
      <c r="BJ62" s="31"/>
      <c r="BK62" s="17">
        <f t="shared" si="44"/>
        <v>37.130000000000003</v>
      </c>
      <c r="BL62" s="3">
        <f t="shared" si="45"/>
        <v>3767</v>
      </c>
      <c r="BM62" s="3">
        <f t="shared" si="46"/>
        <v>4922</v>
      </c>
      <c r="BN62" s="3">
        <f t="shared" si="47"/>
        <v>5760.0076393105674</v>
      </c>
      <c r="BO62" s="18">
        <f t="shared" si="48"/>
        <v>6123.0610319999996</v>
      </c>
      <c r="BP62" s="18">
        <f t="shared" si="49"/>
        <v>5072.2054313371182</v>
      </c>
    </row>
    <row r="63" spans="1:68" x14ac:dyDescent="0.25">
      <c r="A63" s="6">
        <v>37.14</v>
      </c>
      <c r="B63" s="3">
        <v>1367</v>
      </c>
      <c r="C63" s="3">
        <v>1299</v>
      </c>
      <c r="D63" s="3">
        <v>3219</v>
      </c>
      <c r="E63" s="3">
        <v>4105</v>
      </c>
      <c r="F63" s="3">
        <v>0</v>
      </c>
      <c r="G63" s="3">
        <v>1728</v>
      </c>
      <c r="H63" s="3">
        <v>1800</v>
      </c>
      <c r="I63" s="3">
        <v>4435</v>
      </c>
      <c r="J63" s="3">
        <v>4435</v>
      </c>
      <c r="K63" s="3">
        <v>0</v>
      </c>
      <c r="L63" s="3">
        <v>1756</v>
      </c>
      <c r="M63" s="3">
        <v>4449</v>
      </c>
      <c r="N63" s="3">
        <v>4449</v>
      </c>
      <c r="O63" s="3">
        <v>1898</v>
      </c>
      <c r="P63" s="3">
        <v>1800</v>
      </c>
      <c r="Q63" s="3">
        <v>4374.1752910191144</v>
      </c>
      <c r="R63" s="3">
        <v>4374.1752910191144</v>
      </c>
      <c r="S63" s="3">
        <v>1907.5853794173474</v>
      </c>
      <c r="T63" s="3">
        <v>2023</v>
      </c>
      <c r="U63" s="3">
        <v>2538.8704923303499</v>
      </c>
      <c r="V63" s="3"/>
      <c r="W63" s="3">
        <f>_xlfn.FORECAST.LINEAR(2055, CHOOSE({1,2,3,4}, F63, I63-J63, M63-N63, Q63-R63), CHOOSE({1,2,3,4}, 2010, 2015, 2020, 2025))</f>
        <v>0</v>
      </c>
      <c r="X63" s="15">
        <f>FORECAST(2055, CHOOSE({1,2,3,4,5}, D63/C63, (E63-F63)/G63, J63/L63, N63/O63, R63/S63), CHOOSE({1,2,3,4,5}, 2000, 2010, 2015, 2020, 2025))</f>
        <v>2.1393441653280494</v>
      </c>
      <c r="Y63" s="15" cm="1">
        <f t="array" ref="Y63">GROWTH(CHOOSE({1,2,3,4,5}, D63/C63, (E63-F63)/G63, J63/L63, N63/O63, R63/S63), CHOOSE({1,2,3,4,5}, 2000, 2010, 2015, 2020, 2025), 2055)</f>
        <v>2.1500086166267325</v>
      </c>
      <c r="AA63" s="3">
        <f t="shared" si="27"/>
        <v>0</v>
      </c>
      <c r="AB63" s="3">
        <f t="shared" si="28"/>
        <v>0</v>
      </c>
      <c r="AC63" s="3">
        <f t="shared" si="29"/>
        <v>0</v>
      </c>
      <c r="AD63" s="18">
        <f t="shared" si="26"/>
        <v>0</v>
      </c>
      <c r="AE63" s="18">
        <f t="shared" si="30"/>
        <v>0</v>
      </c>
      <c r="AG63" s="3">
        <f t="shared" si="31"/>
        <v>4105</v>
      </c>
      <c r="AH63" s="3">
        <f t="shared" si="32"/>
        <v>4449</v>
      </c>
      <c r="AI63" s="3">
        <f t="shared" si="33"/>
        <v>4374.1752910191144</v>
      </c>
      <c r="AJ63" s="18">
        <f t="shared" si="23"/>
        <v>5246.481828</v>
      </c>
      <c r="AK63" s="18">
        <f t="shared" si="34"/>
        <v>5431.5177742904862</v>
      </c>
      <c r="AM63" s="3">
        <f t="shared" si="35"/>
        <v>1728</v>
      </c>
      <c r="AN63" s="3">
        <f t="shared" si="36"/>
        <v>1898</v>
      </c>
      <c r="AO63" s="3">
        <f t="shared" si="37"/>
        <v>1907.5853794173474</v>
      </c>
      <c r="AP63" s="3">
        <f t="shared" si="24"/>
        <v>2314.2840000000001</v>
      </c>
      <c r="AQ63" s="3">
        <f t="shared" si="38"/>
        <v>2538.8704923303499</v>
      </c>
      <c r="AR63" s="10"/>
      <c r="AS63" s="4">
        <f t="shared" si="39"/>
        <v>2.4780600461893765</v>
      </c>
      <c r="AT63" s="4">
        <f t="shared" si="40"/>
        <v>2.3755787037037037</v>
      </c>
      <c r="AU63" s="4">
        <f t="shared" si="41"/>
        <v>2.3440463645943099</v>
      </c>
      <c r="AV63" s="4">
        <f t="shared" si="42"/>
        <v>2.2930429946758983</v>
      </c>
      <c r="AW63" s="4">
        <f t="shared" si="25"/>
        <v>2.2669999999999999</v>
      </c>
      <c r="AX63" s="4">
        <f t="shared" si="43"/>
        <v>2.1393441653280494</v>
      </c>
      <c r="AY63" t="s">
        <v>42</v>
      </c>
      <c r="BB63" s="3">
        <v>2156.8980000000001</v>
      </c>
      <c r="BC63" s="3">
        <v>2314.2840000000001</v>
      </c>
      <c r="BD63" s="3">
        <v>2395.6030000000001</v>
      </c>
      <c r="BE63" s="3">
        <v>2282.6610000000001</v>
      </c>
      <c r="BF63" s="3">
        <v>2345.4479999999999</v>
      </c>
      <c r="BG63" s="4">
        <v>2.15</v>
      </c>
      <c r="BH63" s="4">
        <v>2.2669999999999999</v>
      </c>
      <c r="BI63" s="4">
        <v>2.387</v>
      </c>
      <c r="BJ63" s="31"/>
      <c r="BK63" s="17">
        <f t="shared" si="44"/>
        <v>37.14</v>
      </c>
      <c r="BL63" s="3">
        <f t="shared" si="45"/>
        <v>4105</v>
      </c>
      <c r="BM63" s="3">
        <f t="shared" si="46"/>
        <v>4449</v>
      </c>
      <c r="BN63" s="3">
        <f t="shared" si="47"/>
        <v>4374.1752910191144</v>
      </c>
      <c r="BO63" s="18">
        <f t="shared" si="48"/>
        <v>5246.481828</v>
      </c>
      <c r="BP63" s="18">
        <f t="shared" si="49"/>
        <v>5431.5177742904862</v>
      </c>
    </row>
    <row r="64" spans="1:68" x14ac:dyDescent="0.25">
      <c r="A64" s="6">
        <v>38</v>
      </c>
      <c r="B64" s="3">
        <v>1609</v>
      </c>
      <c r="C64" s="3">
        <v>1420</v>
      </c>
      <c r="D64" s="3">
        <v>3796</v>
      </c>
      <c r="E64" s="3">
        <v>3885</v>
      </c>
      <c r="F64" s="3">
        <v>163</v>
      </c>
      <c r="G64" s="3">
        <v>1450</v>
      </c>
      <c r="H64" s="3">
        <v>1659</v>
      </c>
      <c r="I64" s="3">
        <v>4712</v>
      </c>
      <c r="J64" s="3">
        <v>4549</v>
      </c>
      <c r="K64" s="3">
        <v>163</v>
      </c>
      <c r="L64" s="3">
        <v>1667</v>
      </c>
      <c r="M64" s="3">
        <v>4765</v>
      </c>
      <c r="N64" s="3">
        <v>4617</v>
      </c>
      <c r="O64" s="3">
        <v>1917</v>
      </c>
      <c r="P64" s="3">
        <v>1659</v>
      </c>
      <c r="Q64" s="3">
        <v>4821.850630170009</v>
      </c>
      <c r="R64" s="3">
        <v>4673.850630170009</v>
      </c>
      <c r="S64" s="3">
        <v>1983.7688520962126</v>
      </c>
      <c r="T64" s="3">
        <v>2330</v>
      </c>
      <c r="U64" s="3">
        <v>2335.4417490328669</v>
      </c>
      <c r="V64" s="3"/>
      <c r="W64" s="3">
        <f>_xlfn.FORECAST.LINEAR(2055, CHOOSE({1,2,3,4}, F64, I64-J64, M64-N64, Q64-R64), CHOOSE({1,2,3,4}, 2010, 2015, 2020, 2025))</f>
        <v>110.5</v>
      </c>
      <c r="X64" s="15">
        <f>FORECAST(2055, CHOOSE({1,2,3,4,5}, D64/C64, (E64-F64)/G64, J64/L64, N64/O64, R64/S64), CHOOSE({1,2,3,4,5}, 2000, 2010, 2015, 2020, 2025))</f>
        <v>2.0373140364552711</v>
      </c>
      <c r="Y64" s="15" cm="1">
        <f t="array" ref="Y64">GROWTH(CHOOSE({1,2,3,4,5}, D64/C64, (E64-F64)/G64, J64/L64, N64/O64, R64/S64), CHOOSE({1,2,3,4,5}, 2000, 2010, 2015, 2020, 2025), 2055)</f>
        <v>2.0753605328662306</v>
      </c>
      <c r="AA64" s="3">
        <f t="shared" si="27"/>
        <v>163</v>
      </c>
      <c r="AB64" s="3">
        <f t="shared" si="28"/>
        <v>148</v>
      </c>
      <c r="AC64" s="3">
        <f t="shared" si="29"/>
        <v>148</v>
      </c>
      <c r="AD64" s="18">
        <f t="shared" si="26"/>
        <v>110.5</v>
      </c>
      <c r="AE64" s="18">
        <f t="shared" si="30"/>
        <v>110.5</v>
      </c>
      <c r="AG64" s="3">
        <f t="shared" si="31"/>
        <v>3722</v>
      </c>
      <c r="AH64" s="3">
        <f t="shared" si="32"/>
        <v>4617</v>
      </c>
      <c r="AI64" s="3">
        <f t="shared" si="33"/>
        <v>4673.850630170009</v>
      </c>
      <c r="AJ64" s="18">
        <f t="shared" si="23"/>
        <v>5958.2813339999993</v>
      </c>
      <c r="AK64" s="18">
        <f t="shared" si="34"/>
        <v>4758.0282566283086</v>
      </c>
      <c r="AM64" s="3">
        <f t="shared" si="35"/>
        <v>1450</v>
      </c>
      <c r="AN64" s="3">
        <f t="shared" si="36"/>
        <v>1917</v>
      </c>
      <c r="AO64" s="3">
        <f t="shared" si="37"/>
        <v>1983.7688520962126</v>
      </c>
      <c r="AP64" s="3">
        <f t="shared" si="24"/>
        <v>2311.203</v>
      </c>
      <c r="AQ64" s="3">
        <f t="shared" si="38"/>
        <v>2335.4417490328669</v>
      </c>
      <c r="AR64" s="10"/>
      <c r="AS64" s="4">
        <f t="shared" si="39"/>
        <v>2.6732394366197183</v>
      </c>
      <c r="AT64" s="4">
        <f t="shared" si="40"/>
        <v>2.5668965517241378</v>
      </c>
      <c r="AU64" s="4">
        <f t="shared" si="41"/>
        <v>2.408450704225352</v>
      </c>
      <c r="AV64" s="4">
        <f t="shared" si="42"/>
        <v>2.3560459804736</v>
      </c>
      <c r="AW64" s="4">
        <f t="shared" si="25"/>
        <v>2.5779999999999998</v>
      </c>
      <c r="AX64" s="4">
        <f t="shared" si="43"/>
        <v>2.0373140364552711</v>
      </c>
      <c r="AY64" t="s">
        <v>42</v>
      </c>
      <c r="BB64" s="3">
        <v>2133.1109999999999</v>
      </c>
      <c r="BC64" s="3">
        <v>2311.203</v>
      </c>
      <c r="BD64" s="3">
        <v>2506.7429999999999</v>
      </c>
      <c r="BE64" s="3">
        <v>2247.3029999999999</v>
      </c>
      <c r="BF64" s="3">
        <v>2228.8820000000001</v>
      </c>
      <c r="BG64" s="4">
        <v>2.4449999999999998</v>
      </c>
      <c r="BH64" s="4">
        <v>2.5779999999999998</v>
      </c>
      <c r="BI64" s="4">
        <v>2.7149999999999999</v>
      </c>
      <c r="BJ64" s="31"/>
      <c r="BK64" s="17">
        <f t="shared" si="44"/>
        <v>38</v>
      </c>
      <c r="BL64" s="3">
        <f t="shared" si="45"/>
        <v>3885</v>
      </c>
      <c r="BM64" s="3">
        <f t="shared" si="46"/>
        <v>4765</v>
      </c>
      <c r="BN64" s="3">
        <f t="shared" si="47"/>
        <v>4821.850630170009</v>
      </c>
      <c r="BO64" s="18">
        <f t="shared" si="48"/>
        <v>6068.7813339999993</v>
      </c>
      <c r="BP64" s="18">
        <f t="shared" si="49"/>
        <v>4868.5282566283086</v>
      </c>
    </row>
    <row r="65" spans="1:68" x14ac:dyDescent="0.25">
      <c r="A65" s="6">
        <v>39</v>
      </c>
      <c r="B65" s="3">
        <v>1136</v>
      </c>
      <c r="C65" s="3">
        <v>1005</v>
      </c>
      <c r="D65" s="3">
        <v>2501</v>
      </c>
      <c r="E65" s="3">
        <v>3365</v>
      </c>
      <c r="F65" s="3">
        <v>0</v>
      </c>
      <c r="G65" s="3">
        <v>1369</v>
      </c>
      <c r="H65" s="3">
        <v>1518</v>
      </c>
      <c r="I65" s="3">
        <v>4105</v>
      </c>
      <c r="J65" s="3">
        <v>4105</v>
      </c>
      <c r="K65" s="3">
        <v>0</v>
      </c>
      <c r="L65" s="3">
        <v>1571</v>
      </c>
      <c r="M65" s="3">
        <v>4503</v>
      </c>
      <c r="N65" s="3">
        <v>4503</v>
      </c>
      <c r="O65" s="3">
        <v>1820</v>
      </c>
      <c r="P65" s="3">
        <v>1518</v>
      </c>
      <c r="Q65" s="3">
        <v>4801.0919736684164</v>
      </c>
      <c r="R65" s="3">
        <v>4801.0919736684164</v>
      </c>
      <c r="S65" s="3">
        <v>1983.6427831904389</v>
      </c>
      <c r="T65" s="3">
        <v>2147</v>
      </c>
      <c r="U65" s="3">
        <v>2307.5201568155653</v>
      </c>
      <c r="V65" s="3"/>
      <c r="W65" s="3">
        <f>_xlfn.FORECAST.LINEAR(2055, CHOOSE({1,2,3,4}, F65, I65-J65, M65-N65, Q65-R65), CHOOSE({1,2,3,4}, 2010, 2015, 2020, 2025))</f>
        <v>0</v>
      </c>
      <c r="X65" s="15">
        <f>FORECAST(2055, CHOOSE({1,2,3,4,5}, D65/C65, (E65-F65)/G65, J65/L65, N65/O65, R65/S65), CHOOSE({1,2,3,4,5}, 2000, 2010, 2015, 2020, 2025))</f>
        <v>2.4254327942959728</v>
      </c>
      <c r="Y65" s="15" cm="1">
        <f t="array" ref="Y65">GROWTH(CHOOSE({1,2,3,4,5}, D65/C65, (E65-F65)/G65, J65/L65, N65/O65, R65/S65), CHOOSE({1,2,3,4,5}, 2000, 2010, 2015, 2020, 2025), 2055)</f>
        <v>2.4240074847211197</v>
      </c>
      <c r="AA65" s="3">
        <f t="shared" si="27"/>
        <v>0</v>
      </c>
      <c r="AB65" s="3">
        <f t="shared" si="28"/>
        <v>0</v>
      </c>
      <c r="AC65" s="3">
        <f t="shared" si="29"/>
        <v>0</v>
      </c>
      <c r="AD65" s="18">
        <f t="shared" si="26"/>
        <v>0</v>
      </c>
      <c r="AE65" s="18">
        <f t="shared" si="30"/>
        <v>0</v>
      </c>
      <c r="AG65" s="3">
        <f t="shared" si="31"/>
        <v>3365</v>
      </c>
      <c r="AH65" s="3">
        <f t="shared" si="32"/>
        <v>4503</v>
      </c>
      <c r="AI65" s="3">
        <f t="shared" si="33"/>
        <v>4801.0919736684164</v>
      </c>
      <c r="AJ65" s="18">
        <f t="shared" si="23"/>
        <v>4614.6350340000008</v>
      </c>
      <c r="AK65" s="18">
        <f t="shared" si="34"/>
        <v>5596.7350618394576</v>
      </c>
      <c r="AM65" s="3">
        <f t="shared" si="35"/>
        <v>1369</v>
      </c>
      <c r="AN65" s="3">
        <f t="shared" si="36"/>
        <v>1820</v>
      </c>
      <c r="AO65" s="3">
        <f t="shared" si="37"/>
        <v>1983.6427831904389</v>
      </c>
      <c r="AP65" s="3">
        <f t="shared" si="24"/>
        <v>1940.5530000000001</v>
      </c>
      <c r="AQ65" s="3">
        <f t="shared" si="38"/>
        <v>2307.5201568155653</v>
      </c>
      <c r="AR65" s="10"/>
      <c r="AS65" s="4">
        <f t="shared" si="39"/>
        <v>2.4885572139303482</v>
      </c>
      <c r="AT65" s="4">
        <f t="shared" si="40"/>
        <v>2.45799853907962</v>
      </c>
      <c r="AU65" s="4">
        <f t="shared" si="41"/>
        <v>2.4741758241758243</v>
      </c>
      <c r="AV65" s="4">
        <f t="shared" si="42"/>
        <v>2.4203410081458649</v>
      </c>
      <c r="AW65" s="4">
        <f t="shared" si="25"/>
        <v>2.3780000000000001</v>
      </c>
      <c r="AX65" s="4">
        <f t="shared" si="43"/>
        <v>2.4254327942959728</v>
      </c>
      <c r="AY65" t="s">
        <v>42</v>
      </c>
      <c r="BB65" s="3">
        <v>1893.885</v>
      </c>
      <c r="BC65" s="3">
        <v>1940.5530000000001</v>
      </c>
      <c r="BD65" s="3">
        <v>1992.931</v>
      </c>
      <c r="BE65" s="3">
        <v>1950.5619999999999</v>
      </c>
      <c r="BF65" s="3">
        <v>1923.105</v>
      </c>
      <c r="BG65" s="4">
        <v>2.2549999999999999</v>
      </c>
      <c r="BH65" s="4">
        <v>2.3780000000000001</v>
      </c>
      <c r="BI65" s="4">
        <v>2.5030000000000001</v>
      </c>
      <c r="BJ65" s="31"/>
      <c r="BK65" s="17">
        <f t="shared" si="44"/>
        <v>39</v>
      </c>
      <c r="BL65" s="3">
        <f t="shared" si="45"/>
        <v>3365</v>
      </c>
      <c r="BM65" s="3">
        <f t="shared" si="46"/>
        <v>4503</v>
      </c>
      <c r="BN65" s="3">
        <f t="shared" si="47"/>
        <v>4801.0919736684164</v>
      </c>
      <c r="BO65" s="18">
        <f t="shared" si="48"/>
        <v>4614.6350340000008</v>
      </c>
      <c r="BP65" s="18">
        <f t="shared" si="49"/>
        <v>5596.7350618394576</v>
      </c>
    </row>
    <row r="66" spans="1:68" x14ac:dyDescent="0.25">
      <c r="A66" s="6">
        <v>40.01</v>
      </c>
      <c r="B66" s="3">
        <v>1331</v>
      </c>
      <c r="C66" s="3">
        <v>1018</v>
      </c>
      <c r="D66" s="3">
        <v>2657</v>
      </c>
      <c r="E66" s="3">
        <v>2671</v>
      </c>
      <c r="F66" s="3">
        <v>142</v>
      </c>
      <c r="G66" s="3">
        <v>1019</v>
      </c>
      <c r="H66" s="3">
        <v>1154</v>
      </c>
      <c r="I66" s="3">
        <v>2843</v>
      </c>
      <c r="J66" s="3">
        <v>2701</v>
      </c>
      <c r="K66" s="3">
        <v>142</v>
      </c>
      <c r="L66" s="3">
        <v>1022</v>
      </c>
      <c r="M66" s="3">
        <v>2547</v>
      </c>
      <c r="N66" s="3">
        <v>2506</v>
      </c>
      <c r="O66" s="3">
        <v>1046</v>
      </c>
      <c r="P66" s="3">
        <v>1154</v>
      </c>
      <c r="Q66" s="3">
        <v>2448.1119818386769</v>
      </c>
      <c r="R66" s="3">
        <v>2407.1119818386769</v>
      </c>
      <c r="S66" s="3">
        <v>1027.0720536430167</v>
      </c>
      <c r="T66" s="3">
        <v>1178</v>
      </c>
      <c r="U66" s="3">
        <v>1118.8580881361559</v>
      </c>
      <c r="V66" s="3"/>
      <c r="W66" s="3">
        <f>_xlfn.FORECAST.LINEAR(2055, CHOOSE({1,2,3,4}, F66, I66-J66, M66-N66, Q66-R66), CHOOSE({1,2,3,4}, 2010, 2015, 2020, 2025))</f>
        <v>-211.5</v>
      </c>
      <c r="X66" s="15">
        <f>FORECAST(2055, CHOOSE({1,2,3,4,5}, D66/C66, (E66-F66)/G66, J66/L66, N66/O66, R66/S66), CHOOSE({1,2,3,4,5}, 2000, 2010, 2015, 2020, 2025))</f>
        <v>2.0881900459718814</v>
      </c>
      <c r="Y66" s="15" cm="1">
        <f t="array" ref="Y66">GROWTH(CHOOSE({1,2,3,4,5}, D66/C66, (E66-F66)/G66, J66/L66, N66/O66, R66/S66), CHOOSE({1,2,3,4,5}, 2000, 2010, 2015, 2020, 2025), 2055)</f>
        <v>2.1142223742445556</v>
      </c>
      <c r="AA66" s="3">
        <f t="shared" si="27"/>
        <v>142</v>
      </c>
      <c r="AB66" s="3">
        <f t="shared" si="28"/>
        <v>41</v>
      </c>
      <c r="AC66" s="3">
        <f t="shared" si="29"/>
        <v>41</v>
      </c>
      <c r="AD66" s="18">
        <f t="shared" si="26"/>
        <v>-211.5</v>
      </c>
      <c r="AE66" s="18">
        <f t="shared" si="30"/>
        <v>-211.5</v>
      </c>
      <c r="AG66" s="3">
        <f t="shared" si="31"/>
        <v>2529</v>
      </c>
      <c r="AH66" s="3">
        <f t="shared" si="32"/>
        <v>2506</v>
      </c>
      <c r="AI66" s="3">
        <f t="shared" si="33"/>
        <v>2407.1119818386769</v>
      </c>
      <c r="AJ66" s="18">
        <f t="shared" si="23"/>
        <v>3926.4388440000002</v>
      </c>
      <c r="AK66" s="18">
        <f t="shared" si="34"/>
        <v>2336.3883225010504</v>
      </c>
      <c r="AM66" s="3">
        <f t="shared" si="35"/>
        <v>1019</v>
      </c>
      <c r="AN66" s="3">
        <f t="shared" si="36"/>
        <v>1046</v>
      </c>
      <c r="AO66" s="3">
        <f t="shared" si="37"/>
        <v>1027.0720536430167</v>
      </c>
      <c r="AP66" s="3">
        <f t="shared" si="24"/>
        <v>1099.2270000000001</v>
      </c>
      <c r="AQ66" s="3">
        <f t="shared" si="38"/>
        <v>1118.8580881361559</v>
      </c>
      <c r="AR66" s="10"/>
      <c r="AS66" s="4">
        <f t="shared" si="39"/>
        <v>2.6100196463654224</v>
      </c>
      <c r="AT66" s="4">
        <f t="shared" si="40"/>
        <v>2.4818449460255154</v>
      </c>
      <c r="AU66" s="4">
        <f t="shared" si="41"/>
        <v>2.3957934990439771</v>
      </c>
      <c r="AV66" s="4">
        <f t="shared" si="42"/>
        <v>2.3436641794513533</v>
      </c>
      <c r="AW66" s="4">
        <f t="shared" si="25"/>
        <v>3.5720000000000001</v>
      </c>
      <c r="AX66" s="4">
        <f t="shared" si="43"/>
        <v>2.0881900459718814</v>
      </c>
      <c r="AY66" t="s">
        <v>42</v>
      </c>
      <c r="BB66" s="3">
        <v>1076.845</v>
      </c>
      <c r="BC66" s="3">
        <v>1099.2270000000001</v>
      </c>
      <c r="BD66" s="3">
        <v>1125.768</v>
      </c>
      <c r="BE66" s="3">
        <v>1096.549</v>
      </c>
      <c r="BF66" s="3">
        <v>1101.021</v>
      </c>
      <c r="BG66" s="4">
        <v>3.387</v>
      </c>
      <c r="BH66" s="4">
        <v>3.5720000000000001</v>
      </c>
      <c r="BI66" s="4">
        <v>3.76</v>
      </c>
      <c r="BJ66" s="31"/>
      <c r="BK66" s="17">
        <f t="shared" si="44"/>
        <v>40.01</v>
      </c>
      <c r="BL66" s="3">
        <f t="shared" si="45"/>
        <v>2671</v>
      </c>
      <c r="BM66" s="3">
        <f t="shared" si="46"/>
        <v>2547</v>
      </c>
      <c r="BN66" s="3">
        <f t="shared" si="47"/>
        <v>2448.1119818386769</v>
      </c>
      <c r="BO66" s="18">
        <f t="shared" si="48"/>
        <v>3714.9388440000002</v>
      </c>
      <c r="BP66" s="18">
        <f t="shared" si="49"/>
        <v>2124.8883225010504</v>
      </c>
    </row>
    <row r="67" spans="1:68" x14ac:dyDescent="0.25">
      <c r="A67" s="6">
        <v>40.04</v>
      </c>
      <c r="B67" s="3">
        <v>1583</v>
      </c>
      <c r="C67" s="3">
        <v>1463</v>
      </c>
      <c r="D67" s="3">
        <v>3677</v>
      </c>
      <c r="E67" s="3">
        <v>3743</v>
      </c>
      <c r="F67" s="3">
        <v>0</v>
      </c>
      <c r="G67" s="3">
        <v>1475</v>
      </c>
      <c r="H67" s="3">
        <v>1610</v>
      </c>
      <c r="I67" s="3">
        <v>3727</v>
      </c>
      <c r="J67" s="3">
        <v>3727</v>
      </c>
      <c r="K67" s="3">
        <v>0</v>
      </c>
      <c r="L67" s="3">
        <v>1380</v>
      </c>
      <c r="M67" s="3">
        <v>3480</v>
      </c>
      <c r="N67" s="3">
        <v>3480</v>
      </c>
      <c r="O67" s="3">
        <v>1424</v>
      </c>
      <c r="P67" s="3">
        <v>1610</v>
      </c>
      <c r="Q67" s="3">
        <v>3436.035323756656</v>
      </c>
      <c r="R67" s="3">
        <v>3436.035323756656</v>
      </c>
      <c r="S67" s="3">
        <v>1437.2832522724818</v>
      </c>
      <c r="T67" s="3">
        <v>1590</v>
      </c>
      <c r="U67" s="3">
        <v>1509.7603791783779</v>
      </c>
      <c r="V67" s="3"/>
      <c r="W67" s="3">
        <f>_xlfn.FORECAST.LINEAR(2055, CHOOSE({1,2,3,4}, F67, I67-J67, M67-N67, Q67-R67), CHOOSE({1,2,3,4}, 2010, 2015, 2020, 2025))</f>
        <v>0</v>
      </c>
      <c r="X67" s="15">
        <f>FORECAST(2055, CHOOSE({1,2,3,4,5}, D67/C67, (E67-F67)/G67, J67/L67, N67/O67, R67/S67), CHOOSE({1,2,3,4,5}, 2000, 2010, 2015, 2020, 2025))</f>
        <v>2.3314704792400462</v>
      </c>
      <c r="Y67" s="15" cm="1">
        <f t="array" ref="Y67">GROWTH(CHOOSE({1,2,3,4,5}, D67/C67, (E67-F67)/G67, J67/L67, N67/O67, R67/S67), CHOOSE({1,2,3,4,5}, 2000, 2010, 2015, 2020, 2025), 2055)</f>
        <v>2.3311321534228417</v>
      </c>
      <c r="AA67" s="3">
        <f t="shared" si="27"/>
        <v>0</v>
      </c>
      <c r="AB67" s="3">
        <f t="shared" si="28"/>
        <v>0</v>
      </c>
      <c r="AC67" s="3">
        <f t="shared" si="29"/>
        <v>0</v>
      </c>
      <c r="AD67" s="18">
        <f t="shared" si="26"/>
        <v>0</v>
      </c>
      <c r="AE67" s="18">
        <f t="shared" si="30"/>
        <v>0</v>
      </c>
      <c r="AG67" s="3">
        <f t="shared" si="31"/>
        <v>3743</v>
      </c>
      <c r="AH67" s="3">
        <f t="shared" si="32"/>
        <v>3480</v>
      </c>
      <c r="AI67" s="3">
        <f t="shared" si="33"/>
        <v>3436.035323756656</v>
      </c>
      <c r="AJ67" s="18">
        <f t="shared" si="23"/>
        <v>4323.6720800000003</v>
      </c>
      <c r="AK67" s="18">
        <f t="shared" si="34"/>
        <v>3519.9617547806465</v>
      </c>
      <c r="AM67" s="3">
        <f t="shared" si="35"/>
        <v>1475</v>
      </c>
      <c r="AN67" s="3">
        <f t="shared" si="36"/>
        <v>1424</v>
      </c>
      <c r="AO67" s="3">
        <f t="shared" si="37"/>
        <v>1437.2832522724818</v>
      </c>
      <c r="AP67" s="3">
        <f t="shared" si="24"/>
        <v>1475.6559999999999</v>
      </c>
      <c r="AQ67" s="3">
        <f t="shared" si="38"/>
        <v>1509.7603791783779</v>
      </c>
      <c r="AR67" s="10"/>
      <c r="AS67" s="4">
        <f t="shared" si="39"/>
        <v>2.5133287764866714</v>
      </c>
      <c r="AT67" s="4">
        <f t="shared" si="40"/>
        <v>2.537627118644068</v>
      </c>
      <c r="AU67" s="4">
        <f t="shared" si="41"/>
        <v>2.4438202247191012</v>
      </c>
      <c r="AV67" s="4">
        <f t="shared" si="42"/>
        <v>2.3906459066603305</v>
      </c>
      <c r="AW67" s="4">
        <f t="shared" si="25"/>
        <v>2.93</v>
      </c>
      <c r="AX67" s="4">
        <f t="shared" si="43"/>
        <v>2.3314704792400462</v>
      </c>
      <c r="AY67" t="s">
        <v>42</v>
      </c>
      <c r="BB67" s="3">
        <v>1453.9939999999999</v>
      </c>
      <c r="BC67" s="3">
        <v>1475.6559999999999</v>
      </c>
      <c r="BD67" s="3">
        <v>1501</v>
      </c>
      <c r="BE67" s="3">
        <v>1488.933</v>
      </c>
      <c r="BF67" s="3">
        <v>1476.374</v>
      </c>
      <c r="BG67" s="4">
        <v>2.778</v>
      </c>
      <c r="BH67" s="4">
        <v>2.93</v>
      </c>
      <c r="BI67" s="4">
        <v>3.0840000000000001</v>
      </c>
      <c r="BJ67" s="31"/>
      <c r="BK67" s="17">
        <f t="shared" si="44"/>
        <v>40.04</v>
      </c>
      <c r="BL67" s="3">
        <f t="shared" si="45"/>
        <v>3743</v>
      </c>
      <c r="BM67" s="3">
        <f t="shared" si="46"/>
        <v>3480</v>
      </c>
      <c r="BN67" s="3">
        <f t="shared" si="47"/>
        <v>3436.035323756656</v>
      </c>
      <c r="BO67" s="18">
        <f t="shared" si="48"/>
        <v>4323.6720800000003</v>
      </c>
      <c r="BP67" s="18">
        <f t="shared" si="49"/>
        <v>3519.9617547806465</v>
      </c>
    </row>
    <row r="68" spans="1:68" x14ac:dyDescent="0.25">
      <c r="A68" s="6">
        <v>40.049999999999997</v>
      </c>
      <c r="B68" s="3">
        <v>807</v>
      </c>
      <c r="C68" s="3">
        <v>722</v>
      </c>
      <c r="D68" s="3">
        <v>1848</v>
      </c>
      <c r="E68" s="3">
        <v>3388</v>
      </c>
      <c r="F68" s="3">
        <v>1316</v>
      </c>
      <c r="G68" s="3">
        <v>790</v>
      </c>
      <c r="H68" s="3">
        <v>915</v>
      </c>
      <c r="I68" s="3">
        <v>3381</v>
      </c>
      <c r="J68" s="3">
        <v>2065</v>
      </c>
      <c r="K68" s="3">
        <v>1316</v>
      </c>
      <c r="L68" s="3">
        <v>741</v>
      </c>
      <c r="M68" s="3">
        <v>3268</v>
      </c>
      <c r="N68" s="3">
        <v>1906</v>
      </c>
      <c r="O68" s="3">
        <v>766</v>
      </c>
      <c r="P68" s="3">
        <v>915</v>
      </c>
      <c r="Q68" s="3">
        <v>3226.5395649715801</v>
      </c>
      <c r="R68" s="3">
        <v>1864.5395649715799</v>
      </c>
      <c r="S68" s="3">
        <v>766.00477438793689</v>
      </c>
      <c r="T68" s="3">
        <v>935</v>
      </c>
      <c r="U68" s="3">
        <v>1002.1857206567171</v>
      </c>
      <c r="V68" s="3"/>
      <c r="W68" s="3">
        <f>_xlfn.FORECAST.LINEAR(2055, CHOOSE({1,2,3,4}, F68, I68-J68, M68-N68, Q68-R68), CHOOSE({1,2,3,4}, 2010, 2015, 2020, 2025))</f>
        <v>1477.0000000000009</v>
      </c>
      <c r="X68" s="15">
        <f>FORECAST(2055, CHOOSE({1,2,3,4,5}, D68/C68, (E68-F68)/G68, J68/L68, N68/O68, R68/S68), CHOOSE({1,2,3,4,5}, 2000, 2010, 2015, 2020, 2025))</f>
        <v>2.3751291839820521</v>
      </c>
      <c r="Y68" s="15" cm="1">
        <f t="array" ref="Y68">GROWTH(CHOOSE({1,2,3,4,5}, D68/C68, (E68-F68)/G68, J68/L68, N68/O68, R68/S68), CHOOSE({1,2,3,4,5}, 2000, 2010, 2015, 2020, 2025), 2055)</f>
        <v>2.3740371006525964</v>
      </c>
      <c r="AA68" s="3">
        <f t="shared" si="27"/>
        <v>1316</v>
      </c>
      <c r="AB68" s="3">
        <f t="shared" si="28"/>
        <v>1362</v>
      </c>
      <c r="AC68" s="3">
        <f t="shared" si="29"/>
        <v>1362.0000000000002</v>
      </c>
      <c r="AD68" s="18">
        <f t="shared" si="26"/>
        <v>1477.0000000000009</v>
      </c>
      <c r="AE68" s="18">
        <f t="shared" si="30"/>
        <v>1477.0000000000009</v>
      </c>
      <c r="AG68" s="3">
        <f t="shared" si="31"/>
        <v>2072</v>
      </c>
      <c r="AH68" s="3">
        <f t="shared" si="32"/>
        <v>1906</v>
      </c>
      <c r="AI68" s="3">
        <f t="shared" si="33"/>
        <v>1864.5395649715799</v>
      </c>
      <c r="AJ68" s="18">
        <f t="shared" si="23"/>
        <v>2595.2238499999999</v>
      </c>
      <c r="AK68" s="18">
        <f t="shared" si="34"/>
        <v>2380.3205529018533</v>
      </c>
      <c r="AM68" s="3">
        <f t="shared" si="35"/>
        <v>790</v>
      </c>
      <c r="AN68" s="3">
        <f t="shared" si="36"/>
        <v>766</v>
      </c>
      <c r="AO68" s="3">
        <f t="shared" si="37"/>
        <v>766.00477438793689</v>
      </c>
      <c r="AP68" s="3">
        <f t="shared" si="24"/>
        <v>829.14499999999998</v>
      </c>
      <c r="AQ68" s="3">
        <f t="shared" si="38"/>
        <v>1002.1857206567171</v>
      </c>
      <c r="AR68" s="10"/>
      <c r="AS68" s="4">
        <f t="shared" si="39"/>
        <v>2.5595567867036011</v>
      </c>
      <c r="AT68" s="4">
        <f t="shared" si="40"/>
        <v>2.6227848101265825</v>
      </c>
      <c r="AU68" s="4">
        <f t="shared" si="41"/>
        <v>2.4882506527415145</v>
      </c>
      <c r="AV68" s="4">
        <f t="shared" si="42"/>
        <v>2.4341095869296749</v>
      </c>
      <c r="AW68" s="4">
        <f t="shared" si="25"/>
        <v>3.13</v>
      </c>
      <c r="AX68" s="4">
        <f t="shared" si="43"/>
        <v>2.3751291839820521</v>
      </c>
      <c r="AY68" t="s">
        <v>42</v>
      </c>
      <c r="BB68" s="3">
        <v>803.44299999999998</v>
      </c>
      <c r="BC68" s="3">
        <v>829.14499999999998</v>
      </c>
      <c r="BD68" s="3">
        <v>858.77700000000004</v>
      </c>
      <c r="BE68" s="3">
        <v>838.779</v>
      </c>
      <c r="BF68" s="3">
        <v>818.197</v>
      </c>
      <c r="BG68" s="4">
        <v>2.9689999999999999</v>
      </c>
      <c r="BH68" s="4">
        <v>3.13</v>
      </c>
      <c r="BI68" s="4">
        <v>3.2959999999999998</v>
      </c>
      <c r="BJ68" s="31"/>
      <c r="BK68" s="17">
        <f t="shared" si="44"/>
        <v>40.049999999999997</v>
      </c>
      <c r="BL68" s="3">
        <f t="shared" si="45"/>
        <v>3388</v>
      </c>
      <c r="BM68" s="3">
        <f t="shared" si="46"/>
        <v>3268</v>
      </c>
      <c r="BN68" s="3">
        <f t="shared" si="47"/>
        <v>3226.5395649715801</v>
      </c>
      <c r="BO68" s="18">
        <f t="shared" si="48"/>
        <v>4072.2238500000008</v>
      </c>
      <c r="BP68" s="18">
        <f t="shared" si="49"/>
        <v>3857.3205529018542</v>
      </c>
    </row>
    <row r="69" spans="1:68" x14ac:dyDescent="0.25">
      <c r="A69" s="6">
        <v>40.06</v>
      </c>
      <c r="B69" s="3">
        <v>1762</v>
      </c>
      <c r="C69" s="3">
        <v>1564</v>
      </c>
      <c r="D69" s="3">
        <v>3703</v>
      </c>
      <c r="E69" s="3">
        <v>3672</v>
      </c>
      <c r="F69" s="3">
        <v>77</v>
      </c>
      <c r="G69" s="3">
        <v>1506</v>
      </c>
      <c r="H69" s="3">
        <v>1662</v>
      </c>
      <c r="I69" s="3">
        <v>3667</v>
      </c>
      <c r="J69" s="3">
        <v>3590</v>
      </c>
      <c r="K69" s="3">
        <v>77</v>
      </c>
      <c r="L69" s="3">
        <v>1411</v>
      </c>
      <c r="M69" s="3">
        <v>3630</v>
      </c>
      <c r="N69" s="3">
        <v>3552</v>
      </c>
      <c r="O69" s="3">
        <v>1450</v>
      </c>
      <c r="P69" s="3">
        <v>1662</v>
      </c>
      <c r="Q69" s="3">
        <v>3533.6347809632707</v>
      </c>
      <c r="R69" s="3">
        <v>3455.6347809632707</v>
      </c>
      <c r="S69" s="3">
        <v>1442.0385863096064</v>
      </c>
      <c r="T69" s="3">
        <v>1666</v>
      </c>
      <c r="U69" s="3">
        <v>1522.7239755649821</v>
      </c>
      <c r="V69" s="3"/>
      <c r="W69" s="3">
        <f>_xlfn.FORECAST.LINEAR(2055, CHOOSE({1,2,3,4}, F69, I69-J69, M69-N69, Q69-R69), CHOOSE({1,2,3,4}, 2010, 2015, 2020, 2025))</f>
        <v>80.5</v>
      </c>
      <c r="X69" s="15">
        <f>FORECAST(2055, CHOOSE({1,2,3,4,5}, D69/C69, (E69-F69)/G69, J69/L69, N69/O69, R69/S69), CHOOSE({1,2,3,4,5}, 2000, 2010, 2015, 2020, 2025))</f>
        <v>2.5294734796217915</v>
      </c>
      <c r="Y69" s="15" cm="1">
        <f t="array" ref="Y69">GROWTH(CHOOSE({1,2,3,4,5}, D69/C69, (E69-F69)/G69, J69/L69, N69/O69, R69/S69), CHOOSE({1,2,3,4,5}, 2000, 2010, 2015, 2020, 2025), 2055)</f>
        <v>2.5315176842188145</v>
      </c>
      <c r="AA69" s="3">
        <f t="shared" ref="AA69:AA100" si="50">F69</f>
        <v>77</v>
      </c>
      <c r="AB69" s="3">
        <f t="shared" ref="AB69:AB100" si="51">M69-N69</f>
        <v>78</v>
      </c>
      <c r="AC69" s="3">
        <f t="shared" ref="AC69:AC100" si="52">Q69-R69</f>
        <v>78</v>
      </c>
      <c r="AD69" s="18">
        <f t="shared" si="26"/>
        <v>80.5</v>
      </c>
      <c r="AE69" s="18">
        <f t="shared" ref="AE69:AE100" si="53">W69</f>
        <v>80.5</v>
      </c>
      <c r="AG69" s="3">
        <f t="shared" ref="AG69:AG100" si="54">E69-F69</f>
        <v>3595</v>
      </c>
      <c r="AH69" s="3">
        <f t="shared" ref="AH69:AH100" si="55">N69</f>
        <v>3552</v>
      </c>
      <c r="AI69" s="3">
        <f t="shared" ref="AI69:AI100" si="56">R69</f>
        <v>3455.6347809632707</v>
      </c>
      <c r="AJ69" s="18">
        <f t="shared" si="23"/>
        <v>3687.9201700000003</v>
      </c>
      <c r="AK69" s="18">
        <f t="shared" ref="AK69:AK100" si="57">U69*AX69</f>
        <v>3851.6899129758831</v>
      </c>
      <c r="AM69" s="3">
        <f t="shared" ref="AM69:AM100" si="58">G69</f>
        <v>1506</v>
      </c>
      <c r="AN69" s="3">
        <f t="shared" ref="AN69:AN100" si="59">O69</f>
        <v>1450</v>
      </c>
      <c r="AO69" s="3">
        <f t="shared" ref="AO69:AO100" si="60">S69</f>
        <v>1442.0385863096064</v>
      </c>
      <c r="AP69" s="3">
        <f t="shared" si="24"/>
        <v>1537.915</v>
      </c>
      <c r="AQ69" s="3">
        <f t="shared" ref="AQ69:AQ100" si="61">U69</f>
        <v>1522.7239755649821</v>
      </c>
      <c r="AR69" s="10"/>
      <c r="AS69" s="4">
        <f t="shared" ref="AS69:AS100" si="62">D69/C69</f>
        <v>2.3676470588235294</v>
      </c>
      <c r="AT69" s="4">
        <f t="shared" ref="AT69:AT100" si="63">(E69-F69)/G69</f>
        <v>2.3871181938911024</v>
      </c>
      <c r="AU69" s="4">
        <f t="shared" ref="AU69:AU100" si="64">N69/O69</f>
        <v>2.4496551724137929</v>
      </c>
      <c r="AV69" s="4">
        <f t="shared" ref="AV69:AV100" si="65">R69/S69</f>
        <v>2.3963538935575639</v>
      </c>
      <c r="AW69" s="4">
        <f t="shared" si="25"/>
        <v>2.3980000000000001</v>
      </c>
      <c r="AX69" s="4">
        <f t="shared" ref="AX69:AX100" si="66">X69</f>
        <v>2.5294734796217915</v>
      </c>
      <c r="AY69" t="s">
        <v>42</v>
      </c>
      <c r="BB69" s="3">
        <v>1499.5050000000001</v>
      </c>
      <c r="BC69" s="3">
        <v>1537.915</v>
      </c>
      <c r="BD69" s="3">
        <v>1584.788</v>
      </c>
      <c r="BE69" s="3">
        <v>1560.952</v>
      </c>
      <c r="BF69" s="3">
        <v>1543.2860000000001</v>
      </c>
      <c r="BG69" s="4">
        <v>2.274</v>
      </c>
      <c r="BH69" s="4">
        <v>2.3980000000000001</v>
      </c>
      <c r="BI69" s="4">
        <v>2.524</v>
      </c>
      <c r="BJ69" s="31"/>
      <c r="BK69" s="17">
        <f t="shared" ref="BK69:BK100" si="67">A69</f>
        <v>40.06</v>
      </c>
      <c r="BL69" s="3">
        <f t="shared" ref="BL69:BL100" si="68">E69</f>
        <v>3672</v>
      </c>
      <c r="BM69" s="3">
        <f t="shared" ref="BM69:BM100" si="69">M69</f>
        <v>3630</v>
      </c>
      <c r="BN69" s="3">
        <f t="shared" ref="BN69:BN100" si="70">Q69</f>
        <v>3533.6347809632707</v>
      </c>
      <c r="BO69" s="18">
        <f t="shared" ref="BO69:BO100" si="71">AJ69+AD69</f>
        <v>3768.4201700000003</v>
      </c>
      <c r="BP69" s="18">
        <f t="shared" ref="BP69:BP100" si="72">AK69+AE69</f>
        <v>3932.1899129758831</v>
      </c>
    </row>
    <row r="70" spans="1:68" x14ac:dyDescent="0.25">
      <c r="A70" s="6">
        <v>40.07</v>
      </c>
      <c r="B70" s="3">
        <v>1378</v>
      </c>
      <c r="C70" s="3">
        <v>1235</v>
      </c>
      <c r="D70" s="3">
        <v>3319</v>
      </c>
      <c r="E70" s="3">
        <v>2779</v>
      </c>
      <c r="F70" s="3">
        <v>0</v>
      </c>
      <c r="G70" s="3">
        <v>1142</v>
      </c>
      <c r="H70" s="3">
        <v>1311</v>
      </c>
      <c r="I70" s="3">
        <v>2766</v>
      </c>
      <c r="J70" s="3">
        <v>2766</v>
      </c>
      <c r="K70" s="3">
        <v>0</v>
      </c>
      <c r="L70" s="3">
        <v>1069</v>
      </c>
      <c r="M70" s="3">
        <v>2454</v>
      </c>
      <c r="N70" s="3">
        <v>2454</v>
      </c>
      <c r="O70" s="3">
        <v>1048</v>
      </c>
      <c r="P70" s="3">
        <v>1311</v>
      </c>
      <c r="Q70" s="3">
        <v>2351.7180757782698</v>
      </c>
      <c r="R70" s="3">
        <v>2351.7180757782698</v>
      </c>
      <c r="S70" s="3">
        <v>1026.658438927805</v>
      </c>
      <c r="T70" s="3">
        <v>1188</v>
      </c>
      <c r="U70" s="3">
        <v>1054.0401062031342</v>
      </c>
      <c r="V70" s="3"/>
      <c r="W70" s="3">
        <f>_xlfn.FORECAST.LINEAR(2055, CHOOSE({1,2,3,4}, F70, I70-J70, M70-N70, Q70-R70), CHOOSE({1,2,3,4}, 2010, 2015, 2020, 2025))</f>
        <v>0</v>
      </c>
      <c r="X70" s="15">
        <f>FORECAST(2055, CHOOSE({1,2,3,4,5}, D70/C70, (E70-F70)/G70, J70/L70, N70/O70, R70/S70), CHOOSE({1,2,3,4,5}, 2000, 2010, 2015, 2020, 2025))</f>
        <v>1.8560242790973724</v>
      </c>
      <c r="Y70" s="15" cm="1">
        <f t="array" ref="Y70">GROWTH(CHOOSE({1,2,3,4,5}, D70/C70, (E70-F70)/G70, J70/L70, N70/O70, R70/S70), CHOOSE({1,2,3,4,5}, 2000, 2010, 2015, 2020, 2025), 2055)</f>
        <v>1.9254060748168287</v>
      </c>
      <c r="AA70" s="3">
        <f t="shared" si="50"/>
        <v>0</v>
      </c>
      <c r="AB70" s="3">
        <f t="shared" si="51"/>
        <v>0</v>
      </c>
      <c r="AC70" s="3">
        <f t="shared" si="52"/>
        <v>0</v>
      </c>
      <c r="AD70" s="18">
        <f t="shared" ref="AD70:AD111" si="73">AE70</f>
        <v>0</v>
      </c>
      <c r="AE70" s="18">
        <f t="shared" si="53"/>
        <v>0</v>
      </c>
      <c r="AG70" s="3">
        <f t="shared" si="54"/>
        <v>2779</v>
      </c>
      <c r="AH70" s="3">
        <f t="shared" si="55"/>
        <v>2454</v>
      </c>
      <c r="AI70" s="3">
        <f t="shared" si="56"/>
        <v>2351.7180757782698</v>
      </c>
      <c r="AJ70" s="18">
        <f t="shared" ref="AJ70:AJ111" si="74">AP70*AW70</f>
        <v>2843.2694080000001</v>
      </c>
      <c r="AK70" s="18">
        <f t="shared" si="57"/>
        <v>1956.32402825539</v>
      </c>
      <c r="AM70" s="3">
        <f t="shared" si="58"/>
        <v>1142</v>
      </c>
      <c r="AN70" s="3">
        <f t="shared" si="59"/>
        <v>1048</v>
      </c>
      <c r="AO70" s="3">
        <f t="shared" si="60"/>
        <v>1026.658438927805</v>
      </c>
      <c r="AP70" s="3">
        <f t="shared" ref="AP70:AP111" si="75">BC70</f>
        <v>1124.711</v>
      </c>
      <c r="AQ70" s="3">
        <f t="shared" si="61"/>
        <v>1054.0401062031342</v>
      </c>
      <c r="AR70" s="10"/>
      <c r="AS70" s="4">
        <f t="shared" si="62"/>
        <v>2.6874493927125505</v>
      </c>
      <c r="AT70" s="4">
        <f t="shared" si="63"/>
        <v>2.4334500875656744</v>
      </c>
      <c r="AU70" s="4">
        <f t="shared" si="64"/>
        <v>2.3416030534351147</v>
      </c>
      <c r="AV70" s="4">
        <f t="shared" si="65"/>
        <v>2.2906528467581646</v>
      </c>
      <c r="AW70" s="4">
        <f t="shared" ref="AW70:AW112" si="76">BH70</f>
        <v>2.528</v>
      </c>
      <c r="AX70" s="4">
        <f t="shared" si="66"/>
        <v>1.8560242790973724</v>
      </c>
      <c r="AY70" t="s">
        <v>42</v>
      </c>
      <c r="BB70" s="3">
        <v>1092.462</v>
      </c>
      <c r="BC70" s="3">
        <v>1124.711</v>
      </c>
      <c r="BD70" s="3">
        <v>1162.4570000000001</v>
      </c>
      <c r="BE70" s="3">
        <v>1153.2529999999999</v>
      </c>
      <c r="BF70" s="3">
        <v>1122.597</v>
      </c>
      <c r="BG70" s="4">
        <v>2.3980000000000001</v>
      </c>
      <c r="BH70" s="4">
        <v>2.528</v>
      </c>
      <c r="BI70" s="4">
        <v>2.6619999999999999</v>
      </c>
      <c r="BJ70" s="31"/>
      <c r="BK70" s="17">
        <f t="shared" si="67"/>
        <v>40.07</v>
      </c>
      <c r="BL70" s="3">
        <f t="shared" si="68"/>
        <v>2779</v>
      </c>
      <c r="BM70" s="3">
        <f t="shared" si="69"/>
        <v>2454</v>
      </c>
      <c r="BN70" s="3">
        <f t="shared" si="70"/>
        <v>2351.7180757782698</v>
      </c>
      <c r="BO70" s="18">
        <f t="shared" si="71"/>
        <v>2843.2694080000001</v>
      </c>
      <c r="BP70" s="18">
        <f t="shared" si="72"/>
        <v>1956.32402825539</v>
      </c>
    </row>
    <row r="71" spans="1:68" x14ac:dyDescent="0.25">
      <c r="A71" s="6">
        <v>41.03</v>
      </c>
      <c r="B71" s="3">
        <v>1695</v>
      </c>
      <c r="C71" s="3">
        <v>1421</v>
      </c>
      <c r="D71" s="3">
        <v>3541</v>
      </c>
      <c r="E71" s="3">
        <v>3901</v>
      </c>
      <c r="F71" s="3">
        <v>64</v>
      </c>
      <c r="G71" s="3">
        <v>1470</v>
      </c>
      <c r="H71" s="3">
        <v>1667</v>
      </c>
      <c r="I71" s="3">
        <v>3859</v>
      </c>
      <c r="J71" s="3">
        <v>3795</v>
      </c>
      <c r="K71" s="3">
        <v>64</v>
      </c>
      <c r="L71" s="3">
        <v>1366</v>
      </c>
      <c r="M71" s="3">
        <v>3832</v>
      </c>
      <c r="N71" s="3">
        <v>3814</v>
      </c>
      <c r="O71" s="3">
        <v>1500</v>
      </c>
      <c r="P71" s="3">
        <v>1667</v>
      </c>
      <c r="Q71" s="3">
        <v>4284.7707388913104</v>
      </c>
      <c r="R71" s="3">
        <v>4266.7707388913104</v>
      </c>
      <c r="S71" s="3">
        <v>1715.3939665641867</v>
      </c>
      <c r="T71" s="3">
        <v>1998</v>
      </c>
      <c r="U71" s="3">
        <v>1614.4663499932587</v>
      </c>
      <c r="V71" s="3"/>
      <c r="W71" s="3">
        <f>_xlfn.FORECAST.LINEAR(2055, CHOOSE({1,2,3,4}, F71, I71-J71, M71-N71, Q71-R71), CHOOSE({1,2,3,4}, 2010, 2015, 2020, 2025))</f>
        <v>-97</v>
      </c>
      <c r="X71" s="15">
        <f>FORECAST(2055, CHOOSE({1,2,3,4,5}, D71/C71, (E71-F71)/G71, J71/L71, N71/O71, R71/S71), CHOOSE({1,2,3,4,5}, 2000, 2010, 2015, 2020, 2025))</f>
        <v>2.5895323157004588</v>
      </c>
      <c r="Y71" s="15" cm="1">
        <f t="array" ref="Y71">GROWTH(CHOOSE({1,2,3,4,5}, D71/C71, (E71-F71)/G71, J71/L71, N71/O71, R71/S71), CHOOSE({1,2,3,4,5}, 2000, 2010, 2015, 2020, 2025), 2055)</f>
        <v>2.5867575157006399</v>
      </c>
      <c r="AA71" s="3">
        <f t="shared" si="50"/>
        <v>64</v>
      </c>
      <c r="AB71" s="3">
        <f t="shared" si="51"/>
        <v>18</v>
      </c>
      <c r="AC71" s="3">
        <f t="shared" si="52"/>
        <v>18</v>
      </c>
      <c r="AD71" s="18">
        <f t="shared" si="73"/>
        <v>-97</v>
      </c>
      <c r="AE71" s="18">
        <f t="shared" si="53"/>
        <v>-97</v>
      </c>
      <c r="AG71" s="3">
        <f t="shared" si="54"/>
        <v>3837</v>
      </c>
      <c r="AH71" s="3">
        <f t="shared" si="55"/>
        <v>3814</v>
      </c>
      <c r="AI71" s="3">
        <f t="shared" si="56"/>
        <v>4266.7707388913104</v>
      </c>
      <c r="AJ71" s="18">
        <f t="shared" si="74"/>
        <v>3890.4286989999996</v>
      </c>
      <c r="AK71" s="18">
        <f t="shared" si="57"/>
        <v>4180.7127859185111</v>
      </c>
      <c r="AM71" s="3">
        <f t="shared" si="58"/>
        <v>1470</v>
      </c>
      <c r="AN71" s="3">
        <f t="shared" si="59"/>
        <v>1500</v>
      </c>
      <c r="AO71" s="3">
        <f t="shared" si="60"/>
        <v>1715.3939665641867</v>
      </c>
      <c r="AP71" s="3">
        <f t="shared" si="75"/>
        <v>1746.9369999999999</v>
      </c>
      <c r="AQ71" s="3">
        <f t="shared" si="61"/>
        <v>1614.4663499932587</v>
      </c>
      <c r="AR71" s="10"/>
      <c r="AS71" s="4">
        <f t="shared" si="62"/>
        <v>2.4919071076706545</v>
      </c>
      <c r="AT71" s="4">
        <f t="shared" si="63"/>
        <v>2.6102040816326531</v>
      </c>
      <c r="AU71" s="4">
        <f t="shared" si="64"/>
        <v>2.5426666666666669</v>
      </c>
      <c r="AV71" s="4">
        <f t="shared" si="65"/>
        <v>2.4873415798688807</v>
      </c>
      <c r="AW71" s="4">
        <f t="shared" si="76"/>
        <v>2.2269999999999999</v>
      </c>
      <c r="AX71" s="4">
        <f t="shared" si="66"/>
        <v>2.5895323157004588</v>
      </c>
      <c r="AY71" t="s">
        <v>42</v>
      </c>
      <c r="BB71" s="3">
        <v>1613.5630000000001</v>
      </c>
      <c r="BC71" s="3">
        <v>1746.9369999999999</v>
      </c>
      <c r="BD71" s="3">
        <v>1944.74</v>
      </c>
      <c r="BE71" s="3">
        <v>1852.0989999999999</v>
      </c>
      <c r="BF71" s="3">
        <v>1720.463</v>
      </c>
      <c r="BG71" s="4">
        <v>2.1120000000000001</v>
      </c>
      <c r="BH71" s="4">
        <v>2.2269999999999999</v>
      </c>
      <c r="BI71" s="4">
        <v>2.3450000000000002</v>
      </c>
      <c r="BJ71" s="31"/>
      <c r="BK71" s="17">
        <f t="shared" si="67"/>
        <v>41.03</v>
      </c>
      <c r="BL71" s="3">
        <f t="shared" si="68"/>
        <v>3901</v>
      </c>
      <c r="BM71" s="3">
        <f t="shared" si="69"/>
        <v>3832</v>
      </c>
      <c r="BN71" s="3">
        <f t="shared" si="70"/>
        <v>4284.7707388913104</v>
      </c>
      <c r="BO71" s="18">
        <f t="shared" si="71"/>
        <v>3793.4286989999996</v>
      </c>
      <c r="BP71" s="18">
        <f t="shared" si="72"/>
        <v>4083.7127859185111</v>
      </c>
    </row>
    <row r="72" spans="1:68" x14ac:dyDescent="0.25">
      <c r="A72" s="6">
        <v>41.04</v>
      </c>
      <c r="B72" s="3">
        <v>673</v>
      </c>
      <c r="C72" s="3">
        <v>629</v>
      </c>
      <c r="D72" s="3">
        <v>1491</v>
      </c>
      <c r="E72" s="3">
        <v>1653</v>
      </c>
      <c r="F72" s="3">
        <v>0</v>
      </c>
      <c r="G72" s="3">
        <v>668</v>
      </c>
      <c r="H72" s="3">
        <v>724</v>
      </c>
      <c r="I72" s="3">
        <v>1752</v>
      </c>
      <c r="J72" s="3">
        <v>1752</v>
      </c>
      <c r="K72" s="3">
        <v>0</v>
      </c>
      <c r="L72" s="3">
        <v>664</v>
      </c>
      <c r="M72" s="3">
        <v>2140</v>
      </c>
      <c r="N72" s="3">
        <v>2140</v>
      </c>
      <c r="O72" s="3">
        <v>898</v>
      </c>
      <c r="P72" s="3">
        <v>724</v>
      </c>
      <c r="Q72" s="3">
        <v>3355.295946121053</v>
      </c>
      <c r="R72" s="3">
        <v>3355.295946121053</v>
      </c>
      <c r="S72" s="3">
        <v>1439.2869751622488</v>
      </c>
      <c r="T72" s="3">
        <v>1529</v>
      </c>
      <c r="U72" s="3">
        <v>848.6169634615585</v>
      </c>
      <c r="V72" s="3"/>
      <c r="W72" s="3">
        <f>_xlfn.FORECAST.LINEAR(2055, CHOOSE({1,2,3,4}, F72, I72-J72, M72-N72, Q72-R72), CHOOSE({1,2,3,4}, 2010, 2015, 2020, 2025))</f>
        <v>0</v>
      </c>
      <c r="X72" s="15">
        <f>FORECAST(2055, CHOOSE({1,2,3,4,5}, D72/C72, (E72-F72)/G72, J72/L72, N72/O72, R72/S72), CHOOSE({1,2,3,4,5}, 2000, 2010, 2015, 2020, 2025))</f>
        <v>2.3837406598290802</v>
      </c>
      <c r="Y72" s="15" cm="1">
        <f t="array" ref="Y72">GROWTH(CHOOSE({1,2,3,4,5}, D72/C72, (E72-F72)/G72, J72/L72, N72/O72, R72/S72), CHOOSE({1,2,3,4,5}, 2000, 2010, 2015, 2020, 2025), 2055)</f>
        <v>2.3794184101694431</v>
      </c>
      <c r="AA72" s="3">
        <f t="shared" si="50"/>
        <v>0</v>
      </c>
      <c r="AB72" s="3">
        <f t="shared" si="51"/>
        <v>0</v>
      </c>
      <c r="AC72" s="3">
        <f t="shared" si="52"/>
        <v>0</v>
      </c>
      <c r="AD72" s="18">
        <f t="shared" si="73"/>
        <v>0</v>
      </c>
      <c r="AE72" s="18">
        <f t="shared" si="53"/>
        <v>0</v>
      </c>
      <c r="AG72" s="3">
        <f t="shared" si="54"/>
        <v>1653</v>
      </c>
      <c r="AH72" s="3">
        <f t="shared" si="55"/>
        <v>2140</v>
      </c>
      <c r="AI72" s="3">
        <f t="shared" si="56"/>
        <v>3355.295946121053</v>
      </c>
      <c r="AJ72" s="18">
        <f t="shared" si="74"/>
        <v>3555.58626</v>
      </c>
      <c r="AK72" s="18">
        <f t="shared" si="57"/>
        <v>2022.8827604240059</v>
      </c>
      <c r="AM72" s="3">
        <f t="shared" si="58"/>
        <v>668</v>
      </c>
      <c r="AN72" s="3">
        <f t="shared" si="59"/>
        <v>898</v>
      </c>
      <c r="AO72" s="3">
        <f t="shared" si="60"/>
        <v>1439.2869751622488</v>
      </c>
      <c r="AP72" s="3">
        <f t="shared" si="75"/>
        <v>1100.46</v>
      </c>
      <c r="AQ72" s="3">
        <f t="shared" si="61"/>
        <v>848.6169634615585</v>
      </c>
      <c r="AR72" s="10"/>
      <c r="AS72" s="4">
        <f t="shared" si="62"/>
        <v>2.370429252782194</v>
      </c>
      <c r="AT72" s="4">
        <f t="shared" si="63"/>
        <v>2.4745508982035926</v>
      </c>
      <c r="AU72" s="4">
        <f t="shared" si="64"/>
        <v>2.3830734966592426</v>
      </c>
      <c r="AV72" s="4">
        <f t="shared" si="65"/>
        <v>2.3312209476104062</v>
      </c>
      <c r="AW72" s="4">
        <f t="shared" si="76"/>
        <v>3.2309999999999999</v>
      </c>
      <c r="AX72" s="4">
        <f t="shared" si="66"/>
        <v>2.3837406598290802</v>
      </c>
      <c r="AY72" t="s">
        <v>42</v>
      </c>
      <c r="BB72" s="3">
        <v>1003.2619999999999</v>
      </c>
      <c r="BC72" s="3">
        <v>1100.46</v>
      </c>
      <c r="BD72" s="3">
        <v>1229.0609999999999</v>
      </c>
      <c r="BE72" s="3">
        <v>1157.912</v>
      </c>
      <c r="BF72" s="3">
        <v>1081.646</v>
      </c>
      <c r="BG72" s="4">
        <v>3.0640000000000001</v>
      </c>
      <c r="BH72" s="4">
        <v>3.2309999999999999</v>
      </c>
      <c r="BI72" s="4">
        <v>3.4009999999999998</v>
      </c>
      <c r="BJ72" s="31"/>
      <c r="BK72" s="17">
        <f t="shared" si="67"/>
        <v>41.04</v>
      </c>
      <c r="BL72" s="3">
        <f t="shared" si="68"/>
        <v>1653</v>
      </c>
      <c r="BM72" s="3">
        <f t="shared" si="69"/>
        <v>2140</v>
      </c>
      <c r="BN72" s="3">
        <f t="shared" si="70"/>
        <v>3355.295946121053</v>
      </c>
      <c r="BO72" s="18">
        <f t="shared" si="71"/>
        <v>3555.58626</v>
      </c>
      <c r="BP72" s="18">
        <f t="shared" si="72"/>
        <v>2022.8827604240059</v>
      </c>
    </row>
    <row r="73" spans="1:68" x14ac:dyDescent="0.25">
      <c r="A73" s="6">
        <v>41.05</v>
      </c>
      <c r="B73" s="3">
        <v>2211</v>
      </c>
      <c r="C73" s="3">
        <v>2071</v>
      </c>
      <c r="D73" s="3">
        <v>5831</v>
      </c>
      <c r="E73" s="3">
        <v>5837</v>
      </c>
      <c r="F73" s="3">
        <v>0</v>
      </c>
      <c r="G73" s="3">
        <v>2045</v>
      </c>
      <c r="H73" s="3">
        <v>2296</v>
      </c>
      <c r="I73" s="3">
        <v>6218</v>
      </c>
      <c r="J73" s="3">
        <v>6218</v>
      </c>
      <c r="K73" s="3">
        <v>0</v>
      </c>
      <c r="L73" s="3">
        <v>2047</v>
      </c>
      <c r="M73" s="3">
        <v>6096</v>
      </c>
      <c r="N73" s="3">
        <v>6096</v>
      </c>
      <c r="O73" s="3">
        <v>2228</v>
      </c>
      <c r="P73" s="3">
        <v>2296</v>
      </c>
      <c r="Q73" s="3">
        <v>6144.4282804133727</v>
      </c>
      <c r="R73" s="3">
        <v>6144.4282804133727</v>
      </c>
      <c r="S73" s="3">
        <v>2295.650169682152</v>
      </c>
      <c r="T73" s="3">
        <v>2533</v>
      </c>
      <c r="U73" s="3">
        <v>2184.8645910038481</v>
      </c>
      <c r="V73" s="3"/>
      <c r="W73" s="3">
        <f>_xlfn.FORECAST.LINEAR(2055, CHOOSE({1,2,3,4}, F73, I73-J73, M73-N73, Q73-R73), CHOOSE({1,2,3,4}, 2010, 2015, 2020, 2025))</f>
        <v>0</v>
      </c>
      <c r="X73" s="15">
        <f>FORECAST(2055, CHOOSE({1,2,3,4,5}, D73/C73, (E73-F73)/G73, J73/L73, N73/O73, R73/S73), CHOOSE({1,2,3,4,5}, 2000, 2010, 2015, 2020, 2025))</f>
        <v>2.609201059248468</v>
      </c>
      <c r="Y73" s="15" cm="1">
        <f t="array" ref="Y73">GROWTH(CHOOSE({1,2,3,4,5}, D73/C73, (E73-F73)/G73, J73/L73, N73/O73, R73/S73), CHOOSE({1,2,3,4,5}, 2000, 2010, 2015, 2020, 2025), 2055)</f>
        <v>2.6086514796335316</v>
      </c>
      <c r="AA73" s="3">
        <f t="shared" si="50"/>
        <v>0</v>
      </c>
      <c r="AB73" s="3">
        <f t="shared" si="51"/>
        <v>0</v>
      </c>
      <c r="AC73" s="3">
        <f t="shared" si="52"/>
        <v>0</v>
      </c>
      <c r="AD73" s="18">
        <f t="shared" si="73"/>
        <v>0</v>
      </c>
      <c r="AE73" s="18">
        <f t="shared" si="53"/>
        <v>0</v>
      </c>
      <c r="AG73" s="3">
        <f t="shared" si="54"/>
        <v>5837</v>
      </c>
      <c r="AH73" s="3">
        <f t="shared" si="55"/>
        <v>6096</v>
      </c>
      <c r="AI73" s="3">
        <f t="shared" si="56"/>
        <v>6144.4282804133727</v>
      </c>
      <c r="AJ73" s="18">
        <f t="shared" si="74"/>
        <v>7137.3765939999994</v>
      </c>
      <c r="AK73" s="18">
        <f t="shared" si="57"/>
        <v>5700.751005161711</v>
      </c>
      <c r="AM73" s="3">
        <f t="shared" si="58"/>
        <v>2045</v>
      </c>
      <c r="AN73" s="3">
        <f t="shared" si="59"/>
        <v>2228</v>
      </c>
      <c r="AO73" s="3">
        <f t="shared" si="60"/>
        <v>2295.650169682152</v>
      </c>
      <c r="AP73" s="3">
        <f t="shared" si="75"/>
        <v>2514.0459999999998</v>
      </c>
      <c r="AQ73" s="3">
        <f t="shared" si="61"/>
        <v>2184.8645910038481</v>
      </c>
      <c r="AR73" s="10"/>
      <c r="AS73" s="4">
        <f t="shared" si="62"/>
        <v>2.8155480444229841</v>
      </c>
      <c r="AT73" s="4">
        <f t="shared" si="63"/>
        <v>2.8542787286063569</v>
      </c>
      <c r="AU73" s="4">
        <f t="shared" si="64"/>
        <v>2.7360861759425492</v>
      </c>
      <c r="AV73" s="4">
        <f t="shared" si="65"/>
        <v>2.6765525346852432</v>
      </c>
      <c r="AW73" s="4">
        <f t="shared" si="76"/>
        <v>2.839</v>
      </c>
      <c r="AX73" s="4">
        <f t="shared" si="66"/>
        <v>2.609201059248468</v>
      </c>
      <c r="AY73" t="s">
        <v>42</v>
      </c>
      <c r="BB73" s="3">
        <v>2355.0819999999999</v>
      </c>
      <c r="BC73" s="3">
        <v>2514.0459999999998</v>
      </c>
      <c r="BD73" s="3">
        <v>2737.07</v>
      </c>
      <c r="BE73" s="3">
        <v>2607.3760000000002</v>
      </c>
      <c r="BF73" s="3">
        <v>2554.116</v>
      </c>
      <c r="BG73" s="4">
        <v>2.6930000000000001</v>
      </c>
      <c r="BH73" s="4">
        <v>2.839</v>
      </c>
      <c r="BI73" s="4">
        <v>2.9889999999999999</v>
      </c>
      <c r="BJ73" s="31"/>
      <c r="BK73" s="17">
        <f t="shared" si="67"/>
        <v>41.05</v>
      </c>
      <c r="BL73" s="3">
        <f t="shared" si="68"/>
        <v>5837</v>
      </c>
      <c r="BM73" s="3">
        <f t="shared" si="69"/>
        <v>6096</v>
      </c>
      <c r="BN73" s="3">
        <f t="shared" si="70"/>
        <v>6144.4282804133727</v>
      </c>
      <c r="BO73" s="18">
        <f t="shared" si="71"/>
        <v>7137.3765939999994</v>
      </c>
      <c r="BP73" s="18">
        <f t="shared" si="72"/>
        <v>5700.751005161711</v>
      </c>
    </row>
    <row r="74" spans="1:68" x14ac:dyDescent="0.25">
      <c r="A74" s="6">
        <v>41.06</v>
      </c>
      <c r="B74" s="3">
        <v>2231</v>
      </c>
      <c r="C74" s="3">
        <v>1994</v>
      </c>
      <c r="D74" s="3">
        <v>5802</v>
      </c>
      <c r="E74" s="3">
        <v>5876</v>
      </c>
      <c r="F74" s="3">
        <v>0</v>
      </c>
      <c r="G74" s="3">
        <v>2074</v>
      </c>
      <c r="H74" s="3">
        <v>2342</v>
      </c>
      <c r="I74" s="3">
        <v>5814</v>
      </c>
      <c r="J74" s="3">
        <v>5814</v>
      </c>
      <c r="K74" s="3">
        <v>0</v>
      </c>
      <c r="L74" s="3">
        <v>1928</v>
      </c>
      <c r="M74" s="3">
        <v>6081</v>
      </c>
      <c r="N74" s="3">
        <v>6081</v>
      </c>
      <c r="O74" s="3">
        <v>2185</v>
      </c>
      <c r="P74" s="3">
        <v>2342</v>
      </c>
      <c r="Q74" s="3">
        <v>6008.9769450018093</v>
      </c>
      <c r="R74" s="3">
        <v>6008.9769450018093</v>
      </c>
      <c r="S74" s="3">
        <v>2207.1455592466209</v>
      </c>
      <c r="T74" s="3">
        <v>2453</v>
      </c>
      <c r="U74" s="3">
        <v>2178.8813926715688</v>
      </c>
      <c r="V74" s="3"/>
      <c r="W74" s="3">
        <f>_xlfn.FORECAST.LINEAR(2055, CHOOSE({1,2,3,4}, F74, I74-J74, M74-N74, Q74-R74), CHOOSE({1,2,3,4}, 2010, 2015, 2020, 2025))</f>
        <v>0</v>
      </c>
      <c r="X74" s="15">
        <f>FORECAST(2055, CHOOSE({1,2,3,4,5}, D74/C74, (E74-F74)/G74, J74/L74, N74/O74, R74/S74), CHOOSE({1,2,3,4,5}, 2000, 2010, 2015, 2020, 2025))</f>
        <v>2.5860500938382032</v>
      </c>
      <c r="Y74" s="15" cm="1">
        <f t="array" ref="Y74">GROWTH(CHOOSE({1,2,3,4,5}, D74/C74, (E74-F74)/G74, J74/L74, N74/O74, R74/S74), CHOOSE({1,2,3,4,5}, 2000, 2010, 2015, 2020, 2025), 2055)</f>
        <v>2.592936909730259</v>
      </c>
      <c r="AA74" s="3">
        <f t="shared" si="50"/>
        <v>0</v>
      </c>
      <c r="AB74" s="3">
        <f t="shared" si="51"/>
        <v>0</v>
      </c>
      <c r="AC74" s="3">
        <f t="shared" si="52"/>
        <v>0</v>
      </c>
      <c r="AD74" s="18">
        <f t="shared" si="73"/>
        <v>0</v>
      </c>
      <c r="AE74" s="18">
        <f t="shared" si="53"/>
        <v>0</v>
      </c>
      <c r="AG74" s="3">
        <f t="shared" si="54"/>
        <v>5876</v>
      </c>
      <c r="AH74" s="3">
        <f t="shared" si="55"/>
        <v>6081</v>
      </c>
      <c r="AI74" s="3">
        <f t="shared" si="56"/>
        <v>6008.9769450018093</v>
      </c>
      <c r="AJ74" s="18">
        <f t="shared" si="74"/>
        <v>5983.1571420000009</v>
      </c>
      <c r="AK74" s="18">
        <f t="shared" si="57"/>
        <v>5634.696429980625</v>
      </c>
      <c r="AM74" s="3">
        <f t="shared" si="58"/>
        <v>2074</v>
      </c>
      <c r="AN74" s="3">
        <f t="shared" si="59"/>
        <v>2185</v>
      </c>
      <c r="AO74" s="3">
        <f t="shared" si="60"/>
        <v>2207.1455592466209</v>
      </c>
      <c r="AP74" s="3">
        <f t="shared" si="75"/>
        <v>2395.1790000000001</v>
      </c>
      <c r="AQ74" s="3">
        <f t="shared" si="61"/>
        <v>2178.8813926715688</v>
      </c>
      <c r="AR74" s="10"/>
      <c r="AS74" s="4">
        <f t="shared" si="62"/>
        <v>2.9097291875626881</v>
      </c>
      <c r="AT74" s="4">
        <f t="shared" si="63"/>
        <v>2.8331726133076183</v>
      </c>
      <c r="AU74" s="4">
        <f t="shared" si="64"/>
        <v>2.783066361556064</v>
      </c>
      <c r="AV74" s="4">
        <f t="shared" si="65"/>
        <v>2.7225104931696902</v>
      </c>
      <c r="AW74" s="4">
        <f t="shared" si="76"/>
        <v>2.4980000000000002</v>
      </c>
      <c r="AX74" s="4">
        <f t="shared" si="66"/>
        <v>2.5860500938382032</v>
      </c>
      <c r="AY74" t="s">
        <v>42</v>
      </c>
      <c r="BB74" s="3">
        <v>2282.8539999999998</v>
      </c>
      <c r="BC74" s="3">
        <v>2395.1790000000001</v>
      </c>
      <c r="BD74" s="3">
        <v>2544.5839999999998</v>
      </c>
      <c r="BE74" s="3">
        <v>2445.134</v>
      </c>
      <c r="BF74" s="3">
        <v>2412.174</v>
      </c>
      <c r="BG74" s="4">
        <v>2.3690000000000002</v>
      </c>
      <c r="BH74" s="4">
        <v>2.4980000000000002</v>
      </c>
      <c r="BI74" s="4">
        <v>2.63</v>
      </c>
      <c r="BJ74" s="31"/>
      <c r="BK74" s="17">
        <f t="shared" si="67"/>
        <v>41.06</v>
      </c>
      <c r="BL74" s="3">
        <f t="shared" si="68"/>
        <v>5876</v>
      </c>
      <c r="BM74" s="3">
        <f t="shared" si="69"/>
        <v>6081</v>
      </c>
      <c r="BN74" s="3">
        <f t="shared" si="70"/>
        <v>6008.9769450018093</v>
      </c>
      <c r="BO74" s="18">
        <f t="shared" si="71"/>
        <v>5983.1571420000009</v>
      </c>
      <c r="BP74" s="18">
        <f t="shared" si="72"/>
        <v>5634.696429980625</v>
      </c>
    </row>
    <row r="75" spans="1:68" x14ac:dyDescent="0.25">
      <c r="A75" s="6">
        <v>41.07</v>
      </c>
      <c r="B75" s="3">
        <v>1456</v>
      </c>
      <c r="C75" s="3">
        <v>1350</v>
      </c>
      <c r="D75" s="3">
        <v>3150</v>
      </c>
      <c r="E75" s="3">
        <v>3552</v>
      </c>
      <c r="F75" s="3">
        <v>0</v>
      </c>
      <c r="G75" s="3">
        <v>1243</v>
      </c>
      <c r="H75" s="3">
        <v>1475</v>
      </c>
      <c r="I75" s="3">
        <v>3485</v>
      </c>
      <c r="J75" s="3">
        <v>3485</v>
      </c>
      <c r="K75" s="3">
        <v>0</v>
      </c>
      <c r="L75" s="3">
        <v>1146</v>
      </c>
      <c r="M75" s="3">
        <v>3177</v>
      </c>
      <c r="N75" s="3">
        <v>3177</v>
      </c>
      <c r="O75" s="3">
        <v>1209</v>
      </c>
      <c r="P75" s="3">
        <v>1475</v>
      </c>
      <c r="Q75" s="3">
        <v>3102.5976459840299</v>
      </c>
      <c r="R75" s="3">
        <v>3102.5976459840299</v>
      </c>
      <c r="S75" s="3">
        <v>1206.9479585244865</v>
      </c>
      <c r="T75" s="3">
        <v>1440</v>
      </c>
      <c r="U75" s="3">
        <v>1120.8524875802489</v>
      </c>
      <c r="V75" s="3"/>
      <c r="W75" s="3">
        <f>_xlfn.FORECAST.LINEAR(2055, CHOOSE({1,2,3,4}, F75, I75-J75, M75-N75, Q75-R75), CHOOSE({1,2,3,4}, 2010, 2015, 2020, 2025))</f>
        <v>0</v>
      </c>
      <c r="X75" s="15">
        <f>FORECAST(2055, CHOOSE({1,2,3,4,5}, D75/C75, (E75-F75)/G75, J75/L75, N75/O75, R75/S75), CHOOSE({1,2,3,4,5}, 2000, 2010, 2015, 2020, 2025))</f>
        <v>3.0171116183914535</v>
      </c>
      <c r="Y75" s="15" cm="1">
        <f t="array" ref="Y75">GROWTH(CHOOSE({1,2,3,4,5}, D75/C75, (E75-F75)/G75, J75/L75, N75/O75, R75/S75), CHOOSE({1,2,3,4,5}, 2000, 2010, 2015, 2020, 2025), 2055)</f>
        <v>3.066482931956243</v>
      </c>
      <c r="AA75" s="3">
        <f t="shared" si="50"/>
        <v>0</v>
      </c>
      <c r="AB75" s="3">
        <f t="shared" si="51"/>
        <v>0</v>
      </c>
      <c r="AC75" s="3">
        <f t="shared" si="52"/>
        <v>0</v>
      </c>
      <c r="AD75" s="18">
        <f t="shared" si="73"/>
        <v>0</v>
      </c>
      <c r="AE75" s="18">
        <f t="shared" si="53"/>
        <v>0</v>
      </c>
      <c r="AG75" s="3">
        <f t="shared" si="54"/>
        <v>3552</v>
      </c>
      <c r="AH75" s="3">
        <f t="shared" si="55"/>
        <v>3177</v>
      </c>
      <c r="AI75" s="3">
        <f t="shared" si="56"/>
        <v>3102.5976459840299</v>
      </c>
      <c r="AJ75" s="18">
        <f t="shared" si="74"/>
        <v>4437.7036960000005</v>
      </c>
      <c r="AK75" s="18">
        <f t="shared" si="57"/>
        <v>3381.7370627813311</v>
      </c>
      <c r="AM75" s="3">
        <f t="shared" si="58"/>
        <v>1243</v>
      </c>
      <c r="AN75" s="3">
        <f t="shared" si="59"/>
        <v>1209</v>
      </c>
      <c r="AO75" s="3">
        <f t="shared" si="60"/>
        <v>1206.9479585244865</v>
      </c>
      <c r="AP75" s="3">
        <f t="shared" si="75"/>
        <v>1256.4280000000001</v>
      </c>
      <c r="AQ75" s="3">
        <f t="shared" si="61"/>
        <v>1120.8524875802489</v>
      </c>
      <c r="AR75" s="10"/>
      <c r="AS75" s="4">
        <f t="shared" si="62"/>
        <v>2.3333333333333335</v>
      </c>
      <c r="AT75" s="4">
        <f t="shared" si="63"/>
        <v>2.8576025744167337</v>
      </c>
      <c r="AU75" s="4">
        <f t="shared" si="64"/>
        <v>2.6277915632754341</v>
      </c>
      <c r="AV75" s="4">
        <f t="shared" si="65"/>
        <v>2.5706142705415451</v>
      </c>
      <c r="AW75" s="4">
        <f t="shared" si="76"/>
        <v>3.532</v>
      </c>
      <c r="AX75" s="4">
        <f t="shared" si="66"/>
        <v>3.0171116183914535</v>
      </c>
      <c r="AY75" t="s">
        <v>42</v>
      </c>
      <c r="BB75" s="3">
        <v>1230.6759999999999</v>
      </c>
      <c r="BC75" s="3">
        <v>1256.4280000000001</v>
      </c>
      <c r="BD75" s="3">
        <v>1294.9960000000001</v>
      </c>
      <c r="BE75" s="3">
        <v>1275.9469999999999</v>
      </c>
      <c r="BF75" s="3">
        <v>1262.069</v>
      </c>
      <c r="BG75" s="4">
        <v>3.3490000000000002</v>
      </c>
      <c r="BH75" s="4">
        <v>3.532</v>
      </c>
      <c r="BI75" s="4">
        <v>3.718</v>
      </c>
      <c r="BJ75" s="31"/>
      <c r="BK75" s="17">
        <f t="shared" si="67"/>
        <v>41.07</v>
      </c>
      <c r="BL75" s="3">
        <f t="shared" si="68"/>
        <v>3552</v>
      </c>
      <c r="BM75" s="3">
        <f t="shared" si="69"/>
        <v>3177</v>
      </c>
      <c r="BN75" s="3">
        <f t="shared" si="70"/>
        <v>3102.5976459840299</v>
      </c>
      <c r="BO75" s="18">
        <f t="shared" si="71"/>
        <v>4437.7036960000005</v>
      </c>
      <c r="BP75" s="18">
        <f t="shared" si="72"/>
        <v>3381.7370627813311</v>
      </c>
    </row>
    <row r="76" spans="1:68" x14ac:dyDescent="0.25">
      <c r="A76" s="6">
        <v>41.08</v>
      </c>
      <c r="B76" s="3">
        <v>2361</v>
      </c>
      <c r="C76" s="3">
        <v>2034</v>
      </c>
      <c r="D76" s="3">
        <v>5802</v>
      </c>
      <c r="E76" s="3">
        <v>5608</v>
      </c>
      <c r="F76" s="3">
        <v>0</v>
      </c>
      <c r="G76" s="3">
        <v>1917</v>
      </c>
      <c r="H76" s="3">
        <v>2320</v>
      </c>
      <c r="I76" s="3">
        <v>5488</v>
      </c>
      <c r="J76" s="3">
        <v>5488</v>
      </c>
      <c r="K76" s="3">
        <v>0</v>
      </c>
      <c r="L76" s="3">
        <v>1763</v>
      </c>
      <c r="M76" s="3">
        <v>5668</v>
      </c>
      <c r="N76" s="3">
        <v>5668</v>
      </c>
      <c r="O76" s="3">
        <v>2035</v>
      </c>
      <c r="P76" s="3">
        <v>2320</v>
      </c>
      <c r="Q76" s="3">
        <v>5538.4800384535565</v>
      </c>
      <c r="R76" s="3">
        <v>5538.4800384535565</v>
      </c>
      <c r="S76" s="3">
        <v>2032.7275185557035</v>
      </c>
      <c r="T76" s="3">
        <v>2278</v>
      </c>
      <c r="U76" s="3">
        <v>1909.6374677190181</v>
      </c>
      <c r="V76" s="3"/>
      <c r="W76" s="3">
        <f>_xlfn.FORECAST.LINEAR(2055, CHOOSE({1,2,3,4}, F76, I76-J76, M76-N76, Q76-R76), CHOOSE({1,2,3,4}, 2010, 2015, 2020, 2025))</f>
        <v>0</v>
      </c>
      <c r="X76" s="15">
        <f>FORECAST(2055, CHOOSE({1,2,3,4,5}, D76/C76, (E76-F76)/G76, J76/L76, N76/O76, R76/S76), CHOOSE({1,2,3,4,5}, 2000, 2010, 2015, 2020, 2025))</f>
        <v>2.6761264147055126</v>
      </c>
      <c r="Y76" s="15" cm="1">
        <f t="array" ref="Y76">GROWTH(CHOOSE({1,2,3,4,5}, D76/C76, (E76-F76)/G76, J76/L76, N76/O76, R76/S76), CHOOSE({1,2,3,4,5}, 2000, 2010, 2015, 2020, 2025), 2055)</f>
        <v>2.6738203741023692</v>
      </c>
      <c r="AA76" s="3">
        <f t="shared" si="50"/>
        <v>0</v>
      </c>
      <c r="AB76" s="3">
        <f t="shared" si="51"/>
        <v>0</v>
      </c>
      <c r="AC76" s="3">
        <f t="shared" si="52"/>
        <v>0</v>
      </c>
      <c r="AD76" s="18">
        <f t="shared" si="73"/>
        <v>0</v>
      </c>
      <c r="AE76" s="18">
        <f t="shared" si="53"/>
        <v>0</v>
      </c>
      <c r="AG76" s="3">
        <f t="shared" si="54"/>
        <v>5608</v>
      </c>
      <c r="AH76" s="3">
        <f t="shared" si="55"/>
        <v>5668</v>
      </c>
      <c r="AI76" s="3">
        <f t="shared" si="56"/>
        <v>5538.4800384535565</v>
      </c>
      <c r="AJ76" s="18">
        <f t="shared" si="74"/>
        <v>5954.9188990000002</v>
      </c>
      <c r="AK76" s="18">
        <f t="shared" si="57"/>
        <v>5110.4312698742096</v>
      </c>
      <c r="AM76" s="3">
        <f t="shared" si="58"/>
        <v>1917</v>
      </c>
      <c r="AN76" s="3">
        <f t="shared" si="59"/>
        <v>2035</v>
      </c>
      <c r="AO76" s="3">
        <f t="shared" si="60"/>
        <v>2032.7275185557035</v>
      </c>
      <c r="AP76" s="3">
        <f t="shared" si="75"/>
        <v>2097.5410000000002</v>
      </c>
      <c r="AQ76" s="3">
        <f t="shared" si="61"/>
        <v>1909.6374677190181</v>
      </c>
      <c r="AR76" s="10"/>
      <c r="AS76" s="4">
        <f t="shared" si="62"/>
        <v>2.8525073746312684</v>
      </c>
      <c r="AT76" s="4">
        <f t="shared" si="63"/>
        <v>2.9254042775169538</v>
      </c>
      <c r="AU76" s="4">
        <f t="shared" si="64"/>
        <v>2.7852579852579851</v>
      </c>
      <c r="AV76" s="4">
        <f t="shared" si="65"/>
        <v>2.7246544300186213</v>
      </c>
      <c r="AW76" s="4">
        <f t="shared" si="76"/>
        <v>2.839</v>
      </c>
      <c r="AX76" s="4">
        <f t="shared" si="66"/>
        <v>2.6761264147055126</v>
      </c>
      <c r="AY76" t="s">
        <v>42</v>
      </c>
      <c r="BB76" s="3">
        <v>2066.107</v>
      </c>
      <c r="BC76" s="3">
        <v>2097.5410000000002</v>
      </c>
      <c r="BD76" s="3">
        <v>2140.3989999999999</v>
      </c>
      <c r="BE76" s="3">
        <v>2108.3760000000002</v>
      </c>
      <c r="BF76" s="3">
        <v>2096.6529999999998</v>
      </c>
      <c r="BG76" s="4">
        <v>2.6930000000000001</v>
      </c>
      <c r="BH76" s="4">
        <v>2.839</v>
      </c>
      <c r="BI76" s="4">
        <v>2.9889999999999999</v>
      </c>
      <c r="BJ76" s="31"/>
      <c r="BK76" s="17">
        <f t="shared" si="67"/>
        <v>41.08</v>
      </c>
      <c r="BL76" s="3">
        <f t="shared" si="68"/>
        <v>5608</v>
      </c>
      <c r="BM76" s="3">
        <f t="shared" si="69"/>
        <v>5668</v>
      </c>
      <c r="BN76" s="3">
        <f t="shared" si="70"/>
        <v>5538.4800384535565</v>
      </c>
      <c r="BO76" s="18">
        <f t="shared" si="71"/>
        <v>5954.9188990000002</v>
      </c>
      <c r="BP76" s="18">
        <f t="shared" si="72"/>
        <v>5110.4312698742096</v>
      </c>
    </row>
    <row r="77" spans="1:68" x14ac:dyDescent="0.25">
      <c r="A77" s="6">
        <v>42.01</v>
      </c>
      <c r="B77" s="3">
        <v>1030</v>
      </c>
      <c r="C77" s="3">
        <v>969</v>
      </c>
      <c r="D77" s="3">
        <v>2513</v>
      </c>
      <c r="E77" s="3">
        <v>2552</v>
      </c>
      <c r="F77" s="3">
        <v>0</v>
      </c>
      <c r="G77" s="3">
        <v>1012</v>
      </c>
      <c r="H77" s="3">
        <v>1129</v>
      </c>
      <c r="I77" s="3">
        <v>2512</v>
      </c>
      <c r="J77" s="3">
        <v>2512</v>
      </c>
      <c r="K77" s="3">
        <v>0</v>
      </c>
      <c r="L77" s="3">
        <v>936</v>
      </c>
      <c r="M77" s="3">
        <v>2510</v>
      </c>
      <c r="N77" s="3">
        <v>2510</v>
      </c>
      <c r="O77" s="3">
        <v>1040</v>
      </c>
      <c r="P77" s="3">
        <v>1129</v>
      </c>
      <c r="Q77" s="3">
        <v>2631.2511312235074</v>
      </c>
      <c r="R77" s="3">
        <v>2631.2511312235074</v>
      </c>
      <c r="S77" s="3">
        <v>1114.4893365878254</v>
      </c>
      <c r="T77" s="3">
        <v>1200</v>
      </c>
      <c r="U77" s="3">
        <v>1638.3991433223744</v>
      </c>
      <c r="V77" s="3"/>
      <c r="W77" s="3">
        <f>_xlfn.FORECAST.LINEAR(2055, CHOOSE({1,2,3,4}, F77, I77-J77, M77-N77, Q77-R77), CHOOSE({1,2,3,4}, 2010, 2015, 2020, 2025))</f>
        <v>0</v>
      </c>
      <c r="X77" s="15">
        <f>FORECAST(2055, CHOOSE({1,2,3,4,5}, D77/C77, (E77-F77)/G77, J77/L77, N77/O77, R77/S77), CHOOSE({1,2,3,4,5}, 2000, 2010, 2015, 2020, 2025))</f>
        <v>2.1534692167293557</v>
      </c>
      <c r="Y77" s="15" cm="1">
        <f t="array" ref="Y77">GROWTH(CHOOSE({1,2,3,4,5}, D77/C77, (E77-F77)/G77, J77/L77, N77/O77, R77/S77), CHOOSE({1,2,3,4,5}, 2000, 2010, 2015, 2020, 2025), 2055)</f>
        <v>2.1705853169503575</v>
      </c>
      <c r="AA77" s="3">
        <f t="shared" si="50"/>
        <v>0</v>
      </c>
      <c r="AB77" s="3">
        <f t="shared" si="51"/>
        <v>0</v>
      </c>
      <c r="AC77" s="3">
        <f t="shared" si="52"/>
        <v>0</v>
      </c>
      <c r="AD77" s="18">
        <f t="shared" si="73"/>
        <v>0</v>
      </c>
      <c r="AE77" s="18">
        <f t="shared" si="53"/>
        <v>0</v>
      </c>
      <c r="AG77" s="3">
        <f t="shared" si="54"/>
        <v>2552</v>
      </c>
      <c r="AH77" s="3">
        <f t="shared" si="55"/>
        <v>2510</v>
      </c>
      <c r="AI77" s="3">
        <f t="shared" si="56"/>
        <v>2631.2511312235074</v>
      </c>
      <c r="AJ77" s="18">
        <f t="shared" si="74"/>
        <v>2615.8803120000002</v>
      </c>
      <c r="AK77" s="18">
        <f t="shared" si="57"/>
        <v>3528.2421198604807</v>
      </c>
      <c r="AM77" s="3">
        <f t="shared" si="58"/>
        <v>1012</v>
      </c>
      <c r="AN77" s="3">
        <f t="shared" si="59"/>
        <v>1040</v>
      </c>
      <c r="AO77" s="3">
        <f t="shared" si="60"/>
        <v>1114.4893365878254</v>
      </c>
      <c r="AP77" s="3">
        <f t="shared" si="75"/>
        <v>1109.364</v>
      </c>
      <c r="AQ77" s="3">
        <f t="shared" si="61"/>
        <v>1638.3991433223744</v>
      </c>
      <c r="AR77" s="10"/>
      <c r="AS77" s="4">
        <f t="shared" si="62"/>
        <v>2.5933952528379773</v>
      </c>
      <c r="AT77" s="4">
        <f t="shared" si="63"/>
        <v>2.5217391304347827</v>
      </c>
      <c r="AU77" s="4">
        <f t="shared" si="64"/>
        <v>2.4134615384615383</v>
      </c>
      <c r="AV77" s="4">
        <f t="shared" si="65"/>
        <v>2.3609477855386878</v>
      </c>
      <c r="AW77" s="4">
        <f t="shared" si="76"/>
        <v>2.3580000000000001</v>
      </c>
      <c r="AX77" s="4">
        <f t="shared" si="66"/>
        <v>2.1534692167293557</v>
      </c>
      <c r="AY77" t="s">
        <v>42</v>
      </c>
      <c r="BB77" s="3">
        <v>1081.8699999999999</v>
      </c>
      <c r="BC77" s="3">
        <v>1109.364</v>
      </c>
      <c r="BD77" s="3">
        <v>1140.375</v>
      </c>
      <c r="BE77" s="3">
        <v>1112.3109999999999</v>
      </c>
      <c r="BF77" s="3">
        <v>1103.356</v>
      </c>
      <c r="BG77" s="4">
        <v>2.2360000000000002</v>
      </c>
      <c r="BH77" s="4">
        <v>2.3580000000000001</v>
      </c>
      <c r="BI77" s="4">
        <v>2.4820000000000002</v>
      </c>
      <c r="BJ77" s="31"/>
      <c r="BK77" s="17">
        <f t="shared" si="67"/>
        <v>42.01</v>
      </c>
      <c r="BL77" s="3">
        <f t="shared" si="68"/>
        <v>2552</v>
      </c>
      <c r="BM77" s="3">
        <f t="shared" si="69"/>
        <v>2510</v>
      </c>
      <c r="BN77" s="3">
        <f t="shared" si="70"/>
        <v>2631.2511312235074</v>
      </c>
      <c r="BO77" s="18">
        <f t="shared" si="71"/>
        <v>2615.8803120000002</v>
      </c>
      <c r="BP77" s="18">
        <f t="shared" si="72"/>
        <v>3528.2421198604807</v>
      </c>
    </row>
    <row r="78" spans="1:68" x14ac:dyDescent="0.25">
      <c r="A78" s="6">
        <v>42.02</v>
      </c>
      <c r="B78" s="3">
        <v>1249</v>
      </c>
      <c r="C78" s="3">
        <v>1165</v>
      </c>
      <c r="D78" s="3">
        <v>3060</v>
      </c>
      <c r="E78" s="3">
        <v>3709</v>
      </c>
      <c r="F78" s="3">
        <v>92</v>
      </c>
      <c r="G78" s="3">
        <v>1377</v>
      </c>
      <c r="H78" s="3">
        <v>1505</v>
      </c>
      <c r="I78" s="3">
        <v>3733</v>
      </c>
      <c r="J78" s="3">
        <v>3641</v>
      </c>
      <c r="K78" s="3">
        <v>92</v>
      </c>
      <c r="L78" s="3">
        <v>1302</v>
      </c>
      <c r="M78" s="3">
        <v>4167</v>
      </c>
      <c r="N78" s="3">
        <v>4136</v>
      </c>
      <c r="O78" s="3">
        <v>1717</v>
      </c>
      <c r="P78" s="3">
        <v>1505</v>
      </c>
      <c r="Q78" s="3">
        <v>4958.8642485020928</v>
      </c>
      <c r="R78" s="3">
        <v>4927.8642485020928</v>
      </c>
      <c r="S78" s="3">
        <v>2091.2333700246636</v>
      </c>
      <c r="T78" s="3">
        <v>2280</v>
      </c>
      <c r="U78" s="3">
        <v>2849.9968056088533</v>
      </c>
      <c r="V78" s="3"/>
      <c r="W78" s="3">
        <f>_xlfn.FORECAST.LINEAR(2055, CHOOSE({1,2,3,4}, F78, I78-J78, M78-N78, Q78-R78), CHOOSE({1,2,3,4}, 2010, 2015, 2020, 2025))</f>
        <v>-121.5</v>
      </c>
      <c r="X78" s="15">
        <f>FORECAST(2055, CHOOSE({1,2,3,4,5}, D78/C78, (E78-F78)/G78, J78/L78, N78/O78, R78/S78), CHOOSE({1,2,3,4,5}, 2000, 2010, 2015, 2020, 2025))</f>
        <v>2.1076950538200663</v>
      </c>
      <c r="Y78" s="15" cm="1">
        <f t="array" ref="Y78">GROWTH(CHOOSE({1,2,3,4,5}, D78/C78, (E78-F78)/G78, J78/L78, N78/O78, R78/S78), CHOOSE({1,2,3,4,5}, 2000, 2010, 2015, 2020, 2025), 2055)</f>
        <v>2.1303764674613914</v>
      </c>
      <c r="AA78" s="3">
        <f t="shared" si="50"/>
        <v>92</v>
      </c>
      <c r="AB78" s="3">
        <f t="shared" si="51"/>
        <v>31</v>
      </c>
      <c r="AC78" s="3">
        <f t="shared" si="52"/>
        <v>31</v>
      </c>
      <c r="AD78" s="18">
        <f t="shared" si="73"/>
        <v>-121.5</v>
      </c>
      <c r="AE78" s="18">
        <f t="shared" si="53"/>
        <v>-121.5</v>
      </c>
      <c r="AG78" s="3">
        <f t="shared" si="54"/>
        <v>3617</v>
      </c>
      <c r="AH78" s="3">
        <f t="shared" si="55"/>
        <v>4136</v>
      </c>
      <c r="AI78" s="3">
        <f t="shared" si="56"/>
        <v>4927.8642485020928</v>
      </c>
      <c r="AJ78" s="18">
        <f t="shared" si="74"/>
        <v>4425.3893439999993</v>
      </c>
      <c r="AK78" s="18">
        <f t="shared" si="57"/>
        <v>6006.9241705847689</v>
      </c>
      <c r="AM78" s="3">
        <f t="shared" si="58"/>
        <v>1377</v>
      </c>
      <c r="AN78" s="3">
        <f t="shared" si="59"/>
        <v>1717</v>
      </c>
      <c r="AO78" s="3">
        <f t="shared" si="60"/>
        <v>2091.2333700246636</v>
      </c>
      <c r="AP78" s="3">
        <f t="shared" si="75"/>
        <v>1822.6479999999999</v>
      </c>
      <c r="AQ78" s="3">
        <f t="shared" si="61"/>
        <v>2849.9968056088533</v>
      </c>
      <c r="AR78" s="10"/>
      <c r="AS78" s="4">
        <f t="shared" si="62"/>
        <v>2.6266094420600856</v>
      </c>
      <c r="AT78" s="4">
        <f t="shared" si="63"/>
        <v>2.626724763979666</v>
      </c>
      <c r="AU78" s="4">
        <f t="shared" si="64"/>
        <v>2.4088526499708793</v>
      </c>
      <c r="AV78" s="4">
        <f t="shared" si="65"/>
        <v>2.3564391804076723</v>
      </c>
      <c r="AW78" s="4">
        <f t="shared" si="76"/>
        <v>2.4279999999999999</v>
      </c>
      <c r="AX78" s="4">
        <f t="shared" si="66"/>
        <v>2.1076950538200663</v>
      </c>
      <c r="AY78" t="s">
        <v>42</v>
      </c>
      <c r="BB78" s="3">
        <v>1782.405</v>
      </c>
      <c r="BC78" s="3">
        <v>1822.6479999999999</v>
      </c>
      <c r="BD78" s="3">
        <v>1865.1110000000001</v>
      </c>
      <c r="BE78" s="3">
        <v>1797.85</v>
      </c>
      <c r="BF78" s="3">
        <v>1827.307</v>
      </c>
      <c r="BG78" s="4">
        <v>2.3029999999999999</v>
      </c>
      <c r="BH78" s="4">
        <v>2.4279999999999999</v>
      </c>
      <c r="BI78" s="4">
        <v>2.556</v>
      </c>
      <c r="BJ78" s="31"/>
      <c r="BK78" s="17">
        <f t="shared" si="67"/>
        <v>42.02</v>
      </c>
      <c r="BL78" s="3">
        <f t="shared" si="68"/>
        <v>3709</v>
      </c>
      <c r="BM78" s="3">
        <f t="shared" si="69"/>
        <v>4167</v>
      </c>
      <c r="BN78" s="3">
        <f t="shared" si="70"/>
        <v>4958.8642485020928</v>
      </c>
      <c r="BO78" s="18">
        <f t="shared" si="71"/>
        <v>4303.8893439999993</v>
      </c>
      <c r="BP78" s="18">
        <f t="shared" si="72"/>
        <v>5885.4241705847689</v>
      </c>
    </row>
    <row r="79" spans="1:68" x14ac:dyDescent="0.25">
      <c r="A79" s="6">
        <v>42.05</v>
      </c>
      <c r="B79" s="3">
        <v>941</v>
      </c>
      <c r="C79" s="3">
        <v>889</v>
      </c>
      <c r="D79" s="3">
        <v>2228</v>
      </c>
      <c r="E79" s="3">
        <v>3742</v>
      </c>
      <c r="F79" s="3">
        <v>0</v>
      </c>
      <c r="G79" s="3">
        <v>1682</v>
      </c>
      <c r="H79" s="3">
        <v>1768</v>
      </c>
      <c r="I79" s="3">
        <v>4496</v>
      </c>
      <c r="J79" s="3">
        <v>4496</v>
      </c>
      <c r="K79" s="3">
        <v>0</v>
      </c>
      <c r="L79" s="3">
        <v>1899</v>
      </c>
      <c r="M79" s="3">
        <v>4933</v>
      </c>
      <c r="N79" s="3">
        <v>4812</v>
      </c>
      <c r="O79" s="3">
        <v>2215</v>
      </c>
      <c r="P79" s="3">
        <v>1768</v>
      </c>
      <c r="Q79" s="3">
        <v>4899.2140853515948</v>
      </c>
      <c r="R79" s="3">
        <v>4778.2140853515948</v>
      </c>
      <c r="S79" s="3">
        <v>2248.3696583818637</v>
      </c>
      <c r="T79" s="3">
        <v>2467</v>
      </c>
      <c r="U79" s="3">
        <v>2544.8536906626287</v>
      </c>
      <c r="V79" s="3"/>
      <c r="W79" s="3">
        <f>_xlfn.FORECAST.LINEAR(2055, CHOOSE({1,2,3,4}, F79, I79-J79, M79-N79, Q79-R79), CHOOSE({1,2,3,4}, 2010, 2015, 2020, 2025))</f>
        <v>423.5</v>
      </c>
      <c r="X79" s="15">
        <f>FORECAST(2055, CHOOSE({1,2,3,4,5}, D79/C79, (E79-F79)/G79, J79/L79, N79/O79, R79/S79), CHOOSE({1,2,3,4,5}, 2000, 2010, 2015, 2020, 2025))</f>
        <v>1.7023317832347793</v>
      </c>
      <c r="Y79" s="15" cm="1">
        <f t="array" ref="Y79">GROWTH(CHOOSE({1,2,3,4,5}, D79/C79, (E79-F79)/G79, J79/L79, N79/O79, R79/S79), CHOOSE({1,2,3,4,5}, 2000, 2010, 2015, 2020, 2025), 2055)</f>
        <v>1.7726602288452937</v>
      </c>
      <c r="AA79" s="3">
        <f t="shared" si="50"/>
        <v>0</v>
      </c>
      <c r="AB79" s="3">
        <f t="shared" si="51"/>
        <v>121</v>
      </c>
      <c r="AC79" s="3">
        <f t="shared" si="52"/>
        <v>121</v>
      </c>
      <c r="AD79" s="18">
        <f t="shared" si="73"/>
        <v>423.5</v>
      </c>
      <c r="AE79" s="18">
        <f t="shared" si="53"/>
        <v>423.5</v>
      </c>
      <c r="AG79" s="3">
        <f t="shared" si="54"/>
        <v>3742</v>
      </c>
      <c r="AH79" s="3">
        <f t="shared" si="55"/>
        <v>4812</v>
      </c>
      <c r="AI79" s="3">
        <f t="shared" si="56"/>
        <v>4778.2140853515948</v>
      </c>
      <c r="AJ79" s="18">
        <f t="shared" si="74"/>
        <v>5649.8609089999991</v>
      </c>
      <c r="AK79" s="18">
        <f t="shared" si="57"/>
        <v>4332.1853212973219</v>
      </c>
      <c r="AM79" s="3">
        <f t="shared" si="58"/>
        <v>1682</v>
      </c>
      <c r="AN79" s="3">
        <f t="shared" si="59"/>
        <v>2215</v>
      </c>
      <c r="AO79" s="3">
        <f t="shared" si="60"/>
        <v>2248.3696583818637</v>
      </c>
      <c r="AP79" s="3">
        <f t="shared" si="75"/>
        <v>2607.2269999999999</v>
      </c>
      <c r="AQ79" s="3">
        <f t="shared" si="61"/>
        <v>2544.8536906626287</v>
      </c>
      <c r="AR79" s="10"/>
      <c r="AS79" s="4">
        <f t="shared" si="62"/>
        <v>2.5061867266591675</v>
      </c>
      <c r="AT79" s="4">
        <f t="shared" si="63"/>
        <v>2.2247324613555293</v>
      </c>
      <c r="AU79" s="4">
        <f t="shared" si="64"/>
        <v>2.1724604966139953</v>
      </c>
      <c r="AV79" s="4">
        <f t="shared" si="65"/>
        <v>2.1251906097996551</v>
      </c>
      <c r="AW79" s="4">
        <f t="shared" si="76"/>
        <v>2.1669999999999998</v>
      </c>
      <c r="AX79" s="4">
        <f t="shared" si="66"/>
        <v>1.7023317832347793</v>
      </c>
      <c r="AY79" t="s">
        <v>42</v>
      </c>
      <c r="BB79" s="3">
        <v>2444.634</v>
      </c>
      <c r="BC79" s="3">
        <v>2607.2269999999999</v>
      </c>
      <c r="BD79" s="3">
        <v>2742.8679999999999</v>
      </c>
      <c r="BE79" s="3">
        <v>2593.9699999999998</v>
      </c>
      <c r="BF79" s="3">
        <v>2512.91</v>
      </c>
      <c r="BG79" s="4">
        <v>2.0550000000000002</v>
      </c>
      <c r="BH79" s="4">
        <v>2.1669999999999998</v>
      </c>
      <c r="BI79" s="4">
        <v>2.282</v>
      </c>
      <c r="BJ79" s="31"/>
      <c r="BK79" s="17">
        <f t="shared" si="67"/>
        <v>42.05</v>
      </c>
      <c r="BL79" s="3">
        <f t="shared" si="68"/>
        <v>3742</v>
      </c>
      <c r="BM79" s="3">
        <f t="shared" si="69"/>
        <v>4933</v>
      </c>
      <c r="BN79" s="3">
        <f t="shared" si="70"/>
        <v>4899.2140853515948</v>
      </c>
      <c r="BO79" s="18">
        <f t="shared" si="71"/>
        <v>6073.3609089999991</v>
      </c>
      <c r="BP79" s="18">
        <f t="shared" si="72"/>
        <v>4755.6853212973219</v>
      </c>
    </row>
    <row r="80" spans="1:68" x14ac:dyDescent="0.25">
      <c r="A80" s="6">
        <v>42.13</v>
      </c>
      <c r="B80" s="3">
        <v>566</v>
      </c>
      <c r="C80" s="3">
        <v>534</v>
      </c>
      <c r="D80" s="3">
        <v>1528</v>
      </c>
      <c r="E80" s="3">
        <v>3694</v>
      </c>
      <c r="F80" s="3">
        <v>0</v>
      </c>
      <c r="G80" s="3">
        <v>1317</v>
      </c>
      <c r="H80" s="3">
        <v>1394</v>
      </c>
      <c r="I80" s="3">
        <v>4544</v>
      </c>
      <c r="J80" s="3">
        <v>4544</v>
      </c>
      <c r="K80" s="3">
        <v>0</v>
      </c>
      <c r="L80" s="3">
        <v>1522</v>
      </c>
      <c r="M80" s="3">
        <v>5658</v>
      </c>
      <c r="N80" s="3">
        <v>5643</v>
      </c>
      <c r="O80" s="3">
        <v>2127</v>
      </c>
      <c r="P80" s="3">
        <v>1394</v>
      </c>
      <c r="Q80" s="3">
        <v>6859.1382125096898</v>
      </c>
      <c r="R80" s="3">
        <v>6844.1382125096898</v>
      </c>
      <c r="S80" s="3">
        <v>2637.1219322030956</v>
      </c>
      <c r="T80" s="3">
        <v>2773</v>
      </c>
      <c r="U80" s="3">
        <v>3535.073014654788</v>
      </c>
      <c r="V80" s="3"/>
      <c r="W80" s="3">
        <f>_xlfn.FORECAST.LINEAR(2055, CHOOSE({1,2,3,4}, F80, I80-J80, M80-N80, Q80-R80), CHOOSE({1,2,3,4}, 2010, 2015, 2020, 2025))</f>
        <v>52.5</v>
      </c>
      <c r="X80" s="15">
        <f>FORECAST(2055, CHOOSE({1,2,3,4,5}, D80/C80, (E80-F80)/G80, J80/L80, N80/O80, R80/S80), CHOOSE({1,2,3,4,5}, 2000, 2010, 2015, 2020, 2025))</f>
        <v>2.3559317411058878</v>
      </c>
      <c r="Y80" s="15" cm="1">
        <f t="array" ref="Y80">GROWTH(CHOOSE({1,2,3,4,5}, D80/C80, (E80-F80)/G80, J80/L80, N80/O80, R80/S80), CHOOSE({1,2,3,4,5}, 2000, 2010, 2015, 2020, 2025), 2055)</f>
        <v>2.3761198491890529</v>
      </c>
      <c r="AA80" s="3">
        <f t="shared" si="50"/>
        <v>0</v>
      </c>
      <c r="AB80" s="3">
        <f t="shared" si="51"/>
        <v>15</v>
      </c>
      <c r="AC80" s="3">
        <f t="shared" si="52"/>
        <v>15</v>
      </c>
      <c r="AD80" s="18">
        <f t="shared" si="73"/>
        <v>52.5</v>
      </c>
      <c r="AE80" s="18">
        <f t="shared" si="53"/>
        <v>52.5</v>
      </c>
      <c r="AG80" s="3">
        <f t="shared" si="54"/>
        <v>3694</v>
      </c>
      <c r="AH80" s="3">
        <f t="shared" si="55"/>
        <v>5643</v>
      </c>
      <c r="AI80" s="3">
        <f t="shared" si="56"/>
        <v>6844.1382125096898</v>
      </c>
      <c r="AJ80" s="18">
        <f t="shared" si="74"/>
        <v>5687.3420239999996</v>
      </c>
      <c r="AK80" s="18">
        <f t="shared" si="57"/>
        <v>8328.3907223520946</v>
      </c>
      <c r="AM80" s="3">
        <f t="shared" si="58"/>
        <v>1317</v>
      </c>
      <c r="AN80" s="3">
        <f t="shared" si="59"/>
        <v>2127</v>
      </c>
      <c r="AO80" s="3">
        <f t="shared" si="60"/>
        <v>2637.1219322030956</v>
      </c>
      <c r="AP80" s="3">
        <f t="shared" si="75"/>
        <v>2361.8530000000001</v>
      </c>
      <c r="AQ80" s="3">
        <f t="shared" si="61"/>
        <v>3535.073014654788</v>
      </c>
      <c r="AR80" s="10"/>
      <c r="AS80" s="4">
        <f t="shared" si="62"/>
        <v>2.8614232209737827</v>
      </c>
      <c r="AT80" s="4">
        <f t="shared" si="63"/>
        <v>2.8048595292331053</v>
      </c>
      <c r="AU80" s="4">
        <f t="shared" si="64"/>
        <v>2.6530324400564176</v>
      </c>
      <c r="AV80" s="4">
        <f t="shared" si="65"/>
        <v>2.5953059389984228</v>
      </c>
      <c r="AW80" s="4">
        <f t="shared" si="76"/>
        <v>2.4079999999999999</v>
      </c>
      <c r="AX80" s="4">
        <f t="shared" si="66"/>
        <v>2.3559317411058878</v>
      </c>
      <c r="AY80" t="s">
        <v>42</v>
      </c>
      <c r="BB80" s="3">
        <v>2269.7939999999999</v>
      </c>
      <c r="BC80" s="3">
        <v>2361.8530000000001</v>
      </c>
      <c r="BD80" s="3">
        <v>2457.163</v>
      </c>
      <c r="BE80" s="3">
        <v>2306.1280000000002</v>
      </c>
      <c r="BF80" s="3">
        <v>2377.8679999999999</v>
      </c>
      <c r="BG80" s="4">
        <v>2.2829999999999999</v>
      </c>
      <c r="BH80" s="4">
        <v>2.4079999999999999</v>
      </c>
      <c r="BI80" s="4">
        <v>2.5350000000000001</v>
      </c>
      <c r="BJ80" s="31"/>
      <c r="BK80" s="17">
        <f t="shared" si="67"/>
        <v>42.13</v>
      </c>
      <c r="BL80" s="3">
        <f t="shared" si="68"/>
        <v>3694</v>
      </c>
      <c r="BM80" s="3">
        <f t="shared" si="69"/>
        <v>5658</v>
      </c>
      <c r="BN80" s="3">
        <f t="shared" si="70"/>
        <v>6859.1382125096898</v>
      </c>
      <c r="BO80" s="18">
        <f t="shared" si="71"/>
        <v>5739.8420239999996</v>
      </c>
      <c r="BP80" s="18">
        <f t="shared" si="72"/>
        <v>8380.8907223520946</v>
      </c>
    </row>
    <row r="81" spans="1:68" x14ac:dyDescent="0.25">
      <c r="A81" s="6">
        <v>42.14</v>
      </c>
      <c r="B81" s="3">
        <v>1169</v>
      </c>
      <c r="C81" s="3">
        <v>1127</v>
      </c>
      <c r="D81" s="3">
        <v>3019</v>
      </c>
      <c r="E81" s="3">
        <v>2891</v>
      </c>
      <c r="F81" s="3">
        <v>0</v>
      </c>
      <c r="G81" s="3">
        <v>1182</v>
      </c>
      <c r="H81" s="3">
        <v>1219</v>
      </c>
      <c r="I81" s="3">
        <v>2944</v>
      </c>
      <c r="J81" s="3">
        <v>2944</v>
      </c>
      <c r="K81" s="3">
        <v>0</v>
      </c>
      <c r="L81" s="3">
        <v>1131</v>
      </c>
      <c r="M81" s="3">
        <v>2875</v>
      </c>
      <c r="N81" s="3">
        <v>2875</v>
      </c>
      <c r="O81" s="3">
        <v>1173</v>
      </c>
      <c r="P81" s="3">
        <v>1219</v>
      </c>
      <c r="Q81" s="3">
        <v>2796.9920470797474</v>
      </c>
      <c r="R81" s="3">
        <v>2796.9920470797474</v>
      </c>
      <c r="S81" s="3">
        <v>1166.555469928607</v>
      </c>
      <c r="T81" s="3">
        <v>1211</v>
      </c>
      <c r="U81" s="3">
        <v>1321.2896317115922</v>
      </c>
      <c r="V81" s="3"/>
      <c r="W81" s="3">
        <f>_xlfn.FORECAST.LINEAR(2055, CHOOSE({1,2,3,4}, F81, I81-J81, M81-N81, Q81-R81), CHOOSE({1,2,3,4}, 2010, 2015, 2020, 2025))</f>
        <v>0</v>
      </c>
      <c r="X81" s="15">
        <f>FORECAST(2055, CHOOSE({1,2,3,4,5}, D81/C81, (E81-F81)/G81, J81/L81, N81/O81, R81/S81), CHOOSE({1,2,3,4,5}, 2000, 2010, 2015, 2020, 2025))</f>
        <v>2.1159521663953029</v>
      </c>
      <c r="Y81" s="15" cm="1">
        <f t="array" ref="Y81">GROWTH(CHOOSE({1,2,3,4,5}, D81/C81, (E81-F81)/G81, J81/L81, N81/O81, R81/S81), CHOOSE({1,2,3,4,5}, 2000, 2010, 2015, 2020, 2025), 2055)</f>
        <v>2.1476648245752825</v>
      </c>
      <c r="AA81" s="3">
        <f t="shared" si="50"/>
        <v>0</v>
      </c>
      <c r="AB81" s="3">
        <f t="shared" si="51"/>
        <v>0</v>
      </c>
      <c r="AC81" s="3">
        <f t="shared" si="52"/>
        <v>0</v>
      </c>
      <c r="AD81" s="18">
        <f t="shared" si="73"/>
        <v>0</v>
      </c>
      <c r="AE81" s="18">
        <f t="shared" si="53"/>
        <v>0</v>
      </c>
      <c r="AG81" s="3">
        <f t="shared" si="54"/>
        <v>2891</v>
      </c>
      <c r="AH81" s="3">
        <f t="shared" si="55"/>
        <v>2875</v>
      </c>
      <c r="AI81" s="3">
        <f t="shared" si="56"/>
        <v>2796.9920470797474</v>
      </c>
      <c r="AJ81" s="18">
        <f t="shared" si="74"/>
        <v>3024.7418880000005</v>
      </c>
      <c r="AK81" s="18">
        <f t="shared" si="57"/>
        <v>2795.7856586557955</v>
      </c>
      <c r="AM81" s="3">
        <f t="shared" si="58"/>
        <v>1182</v>
      </c>
      <c r="AN81" s="3">
        <f t="shared" si="59"/>
        <v>1173</v>
      </c>
      <c r="AO81" s="3">
        <f t="shared" si="60"/>
        <v>1166.555469928607</v>
      </c>
      <c r="AP81" s="3">
        <f t="shared" si="75"/>
        <v>1196.4960000000001</v>
      </c>
      <c r="AQ81" s="3">
        <f t="shared" si="61"/>
        <v>1321.2896317115922</v>
      </c>
      <c r="AR81" s="10"/>
      <c r="AS81" s="4">
        <f t="shared" si="62"/>
        <v>2.6787932564330079</v>
      </c>
      <c r="AT81" s="4">
        <f t="shared" si="63"/>
        <v>2.44585448392555</v>
      </c>
      <c r="AU81" s="4">
        <f t="shared" si="64"/>
        <v>2.4509803921568629</v>
      </c>
      <c r="AV81" s="4">
        <f t="shared" si="65"/>
        <v>2.3976502782597411</v>
      </c>
      <c r="AW81" s="4">
        <f t="shared" si="76"/>
        <v>2.528</v>
      </c>
      <c r="AX81" s="4">
        <f t="shared" si="66"/>
        <v>2.1159521663953029</v>
      </c>
      <c r="AY81" t="s">
        <v>42</v>
      </c>
      <c r="BB81" s="3">
        <v>1184.954</v>
      </c>
      <c r="BC81" s="3">
        <v>1196.4960000000001</v>
      </c>
      <c r="BD81" s="3">
        <v>1209.6079999999999</v>
      </c>
      <c r="BE81" s="3">
        <v>1194.528</v>
      </c>
      <c r="BF81" s="3">
        <v>1190.998</v>
      </c>
      <c r="BG81" s="4">
        <v>2.3980000000000001</v>
      </c>
      <c r="BH81" s="4">
        <v>2.528</v>
      </c>
      <c r="BI81" s="4">
        <v>2.6619999999999999</v>
      </c>
      <c r="BJ81" s="31"/>
      <c r="BK81" s="17">
        <f t="shared" si="67"/>
        <v>42.14</v>
      </c>
      <c r="BL81" s="3">
        <f t="shared" si="68"/>
        <v>2891</v>
      </c>
      <c r="BM81" s="3">
        <f t="shared" si="69"/>
        <v>2875</v>
      </c>
      <c r="BN81" s="3">
        <f t="shared" si="70"/>
        <v>2796.9920470797474</v>
      </c>
      <c r="BO81" s="18">
        <f t="shared" si="71"/>
        <v>3024.7418880000005</v>
      </c>
      <c r="BP81" s="18">
        <f t="shared" si="72"/>
        <v>2795.7856586557955</v>
      </c>
    </row>
    <row r="82" spans="1:68" x14ac:dyDescent="0.25">
      <c r="A82" s="6">
        <v>42.15</v>
      </c>
      <c r="B82" s="3">
        <v>2323</v>
      </c>
      <c r="C82" s="3">
        <v>2196</v>
      </c>
      <c r="D82" s="3">
        <v>5278</v>
      </c>
      <c r="E82" s="3">
        <v>5282</v>
      </c>
      <c r="F82" s="3">
        <v>40</v>
      </c>
      <c r="G82" s="3">
        <v>2228</v>
      </c>
      <c r="H82" s="3">
        <v>2385</v>
      </c>
      <c r="I82" s="3">
        <v>5410</v>
      </c>
      <c r="J82" s="3">
        <v>5370</v>
      </c>
      <c r="K82" s="3">
        <v>40</v>
      </c>
      <c r="L82" s="3">
        <v>2144</v>
      </c>
      <c r="M82" s="3">
        <v>5314</v>
      </c>
      <c r="N82" s="3">
        <v>5274</v>
      </c>
      <c r="O82" s="3">
        <v>2229</v>
      </c>
      <c r="P82" s="3">
        <v>2385</v>
      </c>
      <c r="Q82" s="3">
        <v>5211.3077697496101</v>
      </c>
      <c r="R82" s="3">
        <v>5171.3077697496101</v>
      </c>
      <c r="S82" s="3">
        <v>2234.2117338555372</v>
      </c>
      <c r="T82" s="3">
        <v>2382</v>
      </c>
      <c r="U82" s="3">
        <v>2516.9320984453275</v>
      </c>
      <c r="V82" s="3"/>
      <c r="W82" s="3">
        <f>_xlfn.FORECAST.LINEAR(2055, CHOOSE({1,2,3,4}, F82, I82-J82, M82-N82, Q82-R82), CHOOSE({1,2,3,4}, 2010, 2015, 2020, 2025))</f>
        <v>40</v>
      </c>
      <c r="X82" s="15">
        <f>FORECAST(2055, CHOOSE({1,2,3,4,5}, D82/C82, (E82-F82)/G82, J82/L82, N82/O82, R82/S82), CHOOSE({1,2,3,4,5}, 2000, 2010, 2015, 2020, 2025))</f>
        <v>2.2888311314542289</v>
      </c>
      <c r="Y82" s="15" cm="1">
        <f t="array" ref="Y82">GROWTH(CHOOSE({1,2,3,4,5}, D82/C82, (E82-F82)/G82, J82/L82, N82/O82, R82/S82), CHOOSE({1,2,3,4,5}, 2000, 2010, 2015, 2020, 2025), 2055)</f>
        <v>2.288514417308193</v>
      </c>
      <c r="AA82" s="3">
        <f t="shared" si="50"/>
        <v>40</v>
      </c>
      <c r="AB82" s="3">
        <f t="shared" si="51"/>
        <v>40</v>
      </c>
      <c r="AC82" s="3">
        <f t="shared" si="52"/>
        <v>40</v>
      </c>
      <c r="AD82" s="18">
        <f t="shared" si="73"/>
        <v>40</v>
      </c>
      <c r="AE82" s="18">
        <f t="shared" si="53"/>
        <v>40</v>
      </c>
      <c r="AG82" s="3">
        <f t="shared" si="54"/>
        <v>5242</v>
      </c>
      <c r="AH82" s="3">
        <f t="shared" si="55"/>
        <v>5274</v>
      </c>
      <c r="AI82" s="3">
        <f t="shared" si="56"/>
        <v>5171.3077697496101</v>
      </c>
      <c r="AJ82" s="18">
        <f t="shared" si="74"/>
        <v>5576.7499919999991</v>
      </c>
      <c r="AK82" s="18">
        <f t="shared" si="57"/>
        <v>5760.8325426780857</v>
      </c>
      <c r="AM82" s="3">
        <f t="shared" si="58"/>
        <v>2228</v>
      </c>
      <c r="AN82" s="3">
        <f t="shared" si="59"/>
        <v>2229</v>
      </c>
      <c r="AO82" s="3">
        <f t="shared" si="60"/>
        <v>2234.2117338555372</v>
      </c>
      <c r="AP82" s="3">
        <f t="shared" si="75"/>
        <v>2241.4589999999998</v>
      </c>
      <c r="AQ82" s="3">
        <f t="shared" si="61"/>
        <v>2516.9320984453275</v>
      </c>
      <c r="AR82" s="10"/>
      <c r="AS82" s="4">
        <f t="shared" si="62"/>
        <v>2.4034608378870672</v>
      </c>
      <c r="AT82" s="4">
        <f t="shared" si="63"/>
        <v>2.3527827648114901</v>
      </c>
      <c r="AU82" s="4">
        <f t="shared" si="64"/>
        <v>2.3660834454912516</v>
      </c>
      <c r="AV82" s="4">
        <f t="shared" si="65"/>
        <v>2.3146005776388892</v>
      </c>
      <c r="AW82" s="4">
        <f t="shared" si="76"/>
        <v>2.488</v>
      </c>
      <c r="AX82" s="4">
        <f t="shared" si="66"/>
        <v>2.2888311314542289</v>
      </c>
      <c r="AY82" t="s">
        <v>42</v>
      </c>
      <c r="BB82" s="3">
        <v>2235.9319999999998</v>
      </c>
      <c r="BC82" s="3">
        <v>2241.4589999999998</v>
      </c>
      <c r="BD82" s="3">
        <v>2248.252</v>
      </c>
      <c r="BE82" s="3">
        <v>2244.1329999999998</v>
      </c>
      <c r="BF82" s="3">
        <v>2242.4749999999999</v>
      </c>
      <c r="BG82" s="4">
        <v>2.36</v>
      </c>
      <c r="BH82" s="4">
        <v>2.488</v>
      </c>
      <c r="BI82" s="4">
        <v>2.62</v>
      </c>
      <c r="BJ82" s="31"/>
      <c r="BK82" s="17">
        <f t="shared" si="67"/>
        <v>42.15</v>
      </c>
      <c r="BL82" s="3">
        <f t="shared" si="68"/>
        <v>5282</v>
      </c>
      <c r="BM82" s="3">
        <f t="shared" si="69"/>
        <v>5314</v>
      </c>
      <c r="BN82" s="3">
        <f t="shared" si="70"/>
        <v>5211.3077697496101</v>
      </c>
      <c r="BO82" s="18">
        <f t="shared" si="71"/>
        <v>5616.7499919999991</v>
      </c>
      <c r="BP82" s="18">
        <f t="shared" si="72"/>
        <v>5800.8325426780857</v>
      </c>
    </row>
    <row r="83" spans="1:68" x14ac:dyDescent="0.25">
      <c r="A83" s="6">
        <v>42.18</v>
      </c>
      <c r="B83" s="3">
        <v>1369</v>
      </c>
      <c r="C83" s="3">
        <v>1299</v>
      </c>
      <c r="D83" s="3">
        <v>2836</v>
      </c>
      <c r="E83" s="3">
        <v>2694</v>
      </c>
      <c r="F83" s="3">
        <v>0</v>
      </c>
      <c r="G83" s="3">
        <v>1334</v>
      </c>
      <c r="H83" s="3">
        <v>1382</v>
      </c>
      <c r="I83" s="3">
        <v>2906</v>
      </c>
      <c r="J83" s="3">
        <v>2906</v>
      </c>
      <c r="K83" s="3">
        <v>0</v>
      </c>
      <c r="L83" s="3">
        <v>1351</v>
      </c>
      <c r="M83" s="3">
        <v>3288</v>
      </c>
      <c r="N83" s="3">
        <v>3288</v>
      </c>
      <c r="O83" s="3">
        <v>1664</v>
      </c>
      <c r="P83" s="3">
        <v>1382</v>
      </c>
      <c r="Q83" s="3">
        <v>3315.3625534462558</v>
      </c>
      <c r="R83" s="3">
        <v>3315.3625534462558</v>
      </c>
      <c r="S83" s="3">
        <v>1715.167507655352</v>
      </c>
      <c r="T83" s="3">
        <v>1841</v>
      </c>
      <c r="U83" s="3">
        <v>1818.8922930127881</v>
      </c>
      <c r="V83" s="3"/>
      <c r="W83" s="3">
        <f>_xlfn.FORECAST.LINEAR(2055, CHOOSE({1,2,3,4}, F83, I83-J83, M83-N83, Q83-R83), CHOOSE({1,2,3,4}, 2010, 2015, 2020, 2025))</f>
        <v>0</v>
      </c>
      <c r="X83" s="15">
        <f>FORECAST(2055, CHOOSE({1,2,3,4,5}, D83/C83, (E83-F83)/G83, J83/L83, N83/O83, R83/S83), CHOOSE({1,2,3,4,5}, 2000, 2010, 2015, 2020, 2025))</f>
        <v>1.6786955135332775</v>
      </c>
      <c r="Y83" s="15" cm="1">
        <f t="array" ref="Y83">GROWTH(CHOOSE({1,2,3,4,5}, D83/C83, (E83-F83)/G83, J83/L83, N83/O83, R83/S83), CHOOSE({1,2,3,4,5}, 2000, 2010, 2015, 2020, 2025), 2055)</f>
        <v>1.7093801753442859</v>
      </c>
      <c r="AA83" s="3">
        <f t="shared" si="50"/>
        <v>0</v>
      </c>
      <c r="AB83" s="3">
        <f t="shared" si="51"/>
        <v>0</v>
      </c>
      <c r="AC83" s="3">
        <f t="shared" si="52"/>
        <v>0</v>
      </c>
      <c r="AD83" s="18">
        <f t="shared" si="73"/>
        <v>0</v>
      </c>
      <c r="AE83" s="18">
        <f t="shared" si="53"/>
        <v>0</v>
      </c>
      <c r="AG83" s="3">
        <f t="shared" si="54"/>
        <v>2694</v>
      </c>
      <c r="AH83" s="3">
        <f t="shared" si="55"/>
        <v>3288</v>
      </c>
      <c r="AI83" s="3">
        <f t="shared" si="56"/>
        <v>3315.3625534462558</v>
      </c>
      <c r="AJ83" s="18">
        <f t="shared" si="74"/>
        <v>4057.5519360000003</v>
      </c>
      <c r="AK83" s="18">
        <f t="shared" si="57"/>
        <v>3053.3663318808231</v>
      </c>
      <c r="AM83" s="3">
        <f t="shared" si="58"/>
        <v>1334</v>
      </c>
      <c r="AN83" s="3">
        <f t="shared" si="59"/>
        <v>1664</v>
      </c>
      <c r="AO83" s="3">
        <f t="shared" si="60"/>
        <v>1715.167507655352</v>
      </c>
      <c r="AP83" s="3">
        <f t="shared" si="75"/>
        <v>2186.181</v>
      </c>
      <c r="AQ83" s="3">
        <f t="shared" si="61"/>
        <v>1818.8922930127881</v>
      </c>
      <c r="AR83" s="10"/>
      <c r="AS83" s="4">
        <f t="shared" si="62"/>
        <v>2.1832178598922249</v>
      </c>
      <c r="AT83" s="4">
        <f t="shared" si="63"/>
        <v>2.0194902548725637</v>
      </c>
      <c r="AU83" s="4">
        <f t="shared" si="64"/>
        <v>1.9759615384615385</v>
      </c>
      <c r="AV83" s="4">
        <f t="shared" si="65"/>
        <v>1.9329672108693241</v>
      </c>
      <c r="AW83" s="4">
        <f t="shared" si="76"/>
        <v>1.8560000000000001</v>
      </c>
      <c r="AX83" s="4">
        <f t="shared" si="66"/>
        <v>1.6786955135332775</v>
      </c>
      <c r="AY83" t="s">
        <v>42</v>
      </c>
      <c r="BB83" s="3">
        <v>1976.8409999999999</v>
      </c>
      <c r="BC83" s="3">
        <v>2186.181</v>
      </c>
      <c r="BD83" s="3">
        <v>2311.5970000000002</v>
      </c>
      <c r="BE83" s="3">
        <v>2139.7489999999998</v>
      </c>
      <c r="BF83" s="3">
        <v>2210.6840000000002</v>
      </c>
      <c r="BG83" s="4">
        <v>1.76</v>
      </c>
      <c r="BH83" s="4">
        <v>1.8560000000000001</v>
      </c>
      <c r="BI83" s="4">
        <v>1.954</v>
      </c>
      <c r="BJ83" s="31"/>
      <c r="BK83" s="17">
        <f t="shared" si="67"/>
        <v>42.18</v>
      </c>
      <c r="BL83" s="3">
        <f t="shared" si="68"/>
        <v>2694</v>
      </c>
      <c r="BM83" s="3">
        <f t="shared" si="69"/>
        <v>3288</v>
      </c>
      <c r="BN83" s="3">
        <f t="shared" si="70"/>
        <v>3315.3625534462558</v>
      </c>
      <c r="BO83" s="18">
        <f t="shared" si="71"/>
        <v>4057.5519360000003</v>
      </c>
      <c r="BP83" s="18">
        <f t="shared" si="72"/>
        <v>3053.3663318808231</v>
      </c>
    </row>
    <row r="84" spans="1:68" x14ac:dyDescent="0.25">
      <c r="A84" s="6">
        <v>42.19</v>
      </c>
      <c r="B84" s="3">
        <v>1475</v>
      </c>
      <c r="C84" s="3">
        <v>1429</v>
      </c>
      <c r="D84" s="3">
        <v>3909</v>
      </c>
      <c r="E84" s="3">
        <v>5415</v>
      </c>
      <c r="F84" s="3">
        <v>0</v>
      </c>
      <c r="G84" s="3">
        <v>2122</v>
      </c>
      <c r="H84" s="3">
        <v>2212</v>
      </c>
      <c r="I84" s="3">
        <v>5616</v>
      </c>
      <c r="J84" s="3">
        <v>5616</v>
      </c>
      <c r="K84" s="3">
        <v>0</v>
      </c>
      <c r="L84" s="3">
        <v>2068</v>
      </c>
      <c r="M84" s="3">
        <v>5629</v>
      </c>
      <c r="N84" s="3">
        <v>5629</v>
      </c>
      <c r="O84" s="3">
        <v>2211</v>
      </c>
      <c r="P84" s="3">
        <v>2212</v>
      </c>
      <c r="Q84" s="3">
        <v>5954.1153429654269</v>
      </c>
      <c r="R84" s="3">
        <v>5954.1153429654269</v>
      </c>
      <c r="S84" s="3">
        <v>2390.7201240194895</v>
      </c>
      <c r="T84" s="3">
        <v>2467</v>
      </c>
      <c r="U84" s="3">
        <v>2505.9629015028158</v>
      </c>
      <c r="V84" s="3"/>
      <c r="W84" s="3">
        <f>_xlfn.FORECAST.LINEAR(2055, CHOOSE({1,2,3,4}, F84, I84-J84, M84-N84, Q84-R84), CHOOSE({1,2,3,4}, 2010, 2015, 2020, 2025))</f>
        <v>0</v>
      </c>
      <c r="X84" s="15">
        <f>FORECAST(2055, CHOOSE({1,2,3,4,5}, D84/C84, (E84-F84)/G84, J84/L84, N84/O84, R84/S84), CHOOSE({1,2,3,4,5}, 2000, 2010, 2015, 2020, 2025))</f>
        <v>2.2624465937537259</v>
      </c>
      <c r="Y84" s="15" cm="1">
        <f t="array" ref="Y84">GROWTH(CHOOSE({1,2,3,4,5}, D84/C84, (E84-F84)/G84, J84/L84, N84/O84, R84/S84), CHOOSE({1,2,3,4,5}, 2000, 2010, 2015, 2020, 2025), 2055)</f>
        <v>2.2835141913425172</v>
      </c>
      <c r="AA84" s="3">
        <f t="shared" si="50"/>
        <v>0</v>
      </c>
      <c r="AB84" s="3">
        <f t="shared" si="51"/>
        <v>0</v>
      </c>
      <c r="AC84" s="3">
        <f t="shared" si="52"/>
        <v>0</v>
      </c>
      <c r="AD84" s="18">
        <f t="shared" si="73"/>
        <v>0</v>
      </c>
      <c r="AE84" s="18">
        <f t="shared" si="53"/>
        <v>0</v>
      </c>
      <c r="AG84" s="3">
        <f t="shared" si="54"/>
        <v>5415</v>
      </c>
      <c r="AH84" s="3">
        <f t="shared" si="55"/>
        <v>5629</v>
      </c>
      <c r="AI84" s="3">
        <f t="shared" si="56"/>
        <v>5954.1153429654269</v>
      </c>
      <c r="AJ84" s="18">
        <f t="shared" si="74"/>
        <v>5800.1438640000006</v>
      </c>
      <c r="AK84" s="18">
        <f t="shared" si="57"/>
        <v>5669.6072305782491</v>
      </c>
      <c r="AM84" s="3">
        <f t="shared" si="58"/>
        <v>2122</v>
      </c>
      <c r="AN84" s="3">
        <f t="shared" si="59"/>
        <v>2211</v>
      </c>
      <c r="AO84" s="3">
        <f t="shared" si="60"/>
        <v>2390.7201240194895</v>
      </c>
      <c r="AP84" s="3">
        <f t="shared" si="75"/>
        <v>2258.623</v>
      </c>
      <c r="AQ84" s="3">
        <f t="shared" si="61"/>
        <v>2505.9629015028158</v>
      </c>
      <c r="AR84" s="10"/>
      <c r="AS84" s="4">
        <f t="shared" si="62"/>
        <v>2.7354793561931419</v>
      </c>
      <c r="AT84" s="4">
        <f t="shared" si="63"/>
        <v>2.5518378887841657</v>
      </c>
      <c r="AU84" s="4">
        <f t="shared" si="64"/>
        <v>2.5459068294889189</v>
      </c>
      <c r="AV84" s="4">
        <f t="shared" si="65"/>
        <v>2.4905112410041719</v>
      </c>
      <c r="AW84" s="4">
        <f t="shared" si="76"/>
        <v>2.5680000000000001</v>
      </c>
      <c r="AX84" s="4">
        <f t="shared" si="66"/>
        <v>2.2624465937537259</v>
      </c>
      <c r="AY84" t="s">
        <v>42</v>
      </c>
      <c r="BB84" s="3">
        <v>2235.317</v>
      </c>
      <c r="BC84" s="3">
        <v>2258.623</v>
      </c>
      <c r="BD84" s="3">
        <v>2285.0120000000002</v>
      </c>
      <c r="BE84" s="3">
        <v>2251.5160000000001</v>
      </c>
      <c r="BF84" s="3">
        <v>2259.7199999999998</v>
      </c>
      <c r="BG84" s="4">
        <v>2.4359999999999999</v>
      </c>
      <c r="BH84" s="4">
        <v>2.5680000000000001</v>
      </c>
      <c r="BI84" s="4">
        <v>2.7040000000000002</v>
      </c>
      <c r="BJ84" s="31"/>
      <c r="BK84" s="17">
        <f t="shared" si="67"/>
        <v>42.19</v>
      </c>
      <c r="BL84" s="3">
        <f t="shared" si="68"/>
        <v>5415</v>
      </c>
      <c r="BM84" s="3">
        <f t="shared" si="69"/>
        <v>5629</v>
      </c>
      <c r="BN84" s="3">
        <f t="shared" si="70"/>
        <v>5954.1153429654269</v>
      </c>
      <c r="BO84" s="18">
        <f t="shared" si="71"/>
        <v>5800.1438640000006</v>
      </c>
      <c r="BP84" s="18">
        <f t="shared" si="72"/>
        <v>5669.6072305782491</v>
      </c>
    </row>
    <row r="85" spans="1:68" x14ac:dyDescent="0.25">
      <c r="A85" s="8">
        <v>42.2</v>
      </c>
      <c r="B85" s="3">
        <v>1736</v>
      </c>
      <c r="C85" s="3">
        <v>1661</v>
      </c>
      <c r="D85" s="3">
        <v>3968</v>
      </c>
      <c r="E85" s="3">
        <v>6364</v>
      </c>
      <c r="F85" s="3">
        <v>0</v>
      </c>
      <c r="G85" s="3">
        <v>2554</v>
      </c>
      <c r="H85" s="3">
        <v>2656</v>
      </c>
      <c r="I85" s="3">
        <v>6491</v>
      </c>
      <c r="J85" s="3">
        <v>6491</v>
      </c>
      <c r="K85" s="3">
        <v>0</v>
      </c>
      <c r="L85" s="3">
        <v>2447</v>
      </c>
      <c r="M85" s="3">
        <v>6712</v>
      </c>
      <c r="N85" s="3">
        <v>6712</v>
      </c>
      <c r="O85" s="3">
        <v>2741</v>
      </c>
      <c r="P85" s="3">
        <v>2656</v>
      </c>
      <c r="Q85" s="3">
        <v>6579.9090346267703</v>
      </c>
      <c r="R85" s="3">
        <v>6579.9090346267703</v>
      </c>
      <c r="S85" s="3">
        <v>2746.824909854985</v>
      </c>
      <c r="T85" s="3">
        <v>2865</v>
      </c>
      <c r="U85" s="3">
        <v>3184.0587124944254</v>
      </c>
      <c r="V85" s="3"/>
      <c r="W85" s="3">
        <f>_xlfn.FORECAST.LINEAR(2055, CHOOSE({1,2,3,4}, F85, I85-J85, M85-N85, Q85-R85), CHOOSE({1,2,3,4}, 2010, 2015, 2020, 2025))</f>
        <v>0</v>
      </c>
      <c r="X85" s="15">
        <f>FORECAST(2055, CHOOSE({1,2,3,4,5}, D85/C85, (E85-F85)/G85, J85/L85, N85/O85, R85/S85), CHOOSE({1,2,3,4,5}, 2000, 2010, 2015, 2020, 2025))</f>
        <v>2.5068801889844226</v>
      </c>
      <c r="Y85" s="15" cm="1">
        <f t="array" ref="Y85">GROWTH(CHOOSE({1,2,3,4,5}, D85/C85, (E85-F85)/G85, J85/L85, N85/O85, R85/S85), CHOOSE({1,2,3,4,5}, 2000, 2010, 2015, 2020, 2025), 2055)</f>
        <v>2.5052826286521115</v>
      </c>
      <c r="AA85" s="3">
        <f t="shared" si="50"/>
        <v>0</v>
      </c>
      <c r="AB85" s="3">
        <f t="shared" si="51"/>
        <v>0</v>
      </c>
      <c r="AC85" s="3">
        <f t="shared" si="52"/>
        <v>0</v>
      </c>
      <c r="AD85" s="18">
        <f t="shared" si="73"/>
        <v>0</v>
      </c>
      <c r="AE85" s="18">
        <f t="shared" si="53"/>
        <v>0</v>
      </c>
      <c r="AG85" s="3">
        <f t="shared" si="54"/>
        <v>6364</v>
      </c>
      <c r="AH85" s="3">
        <f t="shared" si="55"/>
        <v>6712</v>
      </c>
      <c r="AI85" s="3">
        <f t="shared" si="56"/>
        <v>6579.9090346267703</v>
      </c>
      <c r="AJ85" s="18">
        <f t="shared" si="74"/>
        <v>6839.1297000000004</v>
      </c>
      <c r="AK85" s="18">
        <f t="shared" si="57"/>
        <v>7982.0537069155225</v>
      </c>
      <c r="AM85" s="3">
        <f t="shared" si="58"/>
        <v>2554</v>
      </c>
      <c r="AN85" s="3">
        <f t="shared" si="59"/>
        <v>2741</v>
      </c>
      <c r="AO85" s="3">
        <f t="shared" si="60"/>
        <v>2746.824909854985</v>
      </c>
      <c r="AP85" s="3">
        <f t="shared" si="75"/>
        <v>2816.7750000000001</v>
      </c>
      <c r="AQ85" s="3">
        <f t="shared" si="61"/>
        <v>3184.0587124944254</v>
      </c>
      <c r="AR85" s="10"/>
      <c r="AS85" s="4">
        <f t="shared" si="62"/>
        <v>2.3889223359422034</v>
      </c>
      <c r="AT85" s="4">
        <f t="shared" si="63"/>
        <v>2.4917776037588095</v>
      </c>
      <c r="AU85" s="4">
        <f t="shared" si="64"/>
        <v>2.4487413352790952</v>
      </c>
      <c r="AV85" s="4">
        <f t="shared" si="65"/>
        <v>2.395459940318565</v>
      </c>
      <c r="AW85" s="4">
        <f t="shared" si="76"/>
        <v>2.4279999999999999</v>
      </c>
      <c r="AX85" s="4">
        <f t="shared" si="66"/>
        <v>2.5068801889844226</v>
      </c>
      <c r="AY85" t="s">
        <v>42</v>
      </c>
      <c r="BB85" s="3">
        <v>2783.2469999999998</v>
      </c>
      <c r="BC85" s="3">
        <v>2816.7750000000001</v>
      </c>
      <c r="BD85" s="3">
        <v>2857.326</v>
      </c>
      <c r="BE85" s="3">
        <v>2827.3470000000002</v>
      </c>
      <c r="BF85" s="3">
        <v>2805.93</v>
      </c>
      <c r="BG85" s="4">
        <v>2.3029999999999999</v>
      </c>
      <c r="BH85" s="4">
        <v>2.4279999999999999</v>
      </c>
      <c r="BI85" s="4">
        <v>2.556</v>
      </c>
      <c r="BJ85" s="31"/>
      <c r="BK85" s="17">
        <f t="shared" si="67"/>
        <v>42.2</v>
      </c>
      <c r="BL85" s="3">
        <f t="shared" si="68"/>
        <v>6364</v>
      </c>
      <c r="BM85" s="3">
        <f t="shared" si="69"/>
        <v>6712</v>
      </c>
      <c r="BN85" s="3">
        <f t="shared" si="70"/>
        <v>6579.9090346267703</v>
      </c>
      <c r="BO85" s="18">
        <f t="shared" si="71"/>
        <v>6839.1297000000004</v>
      </c>
      <c r="BP85" s="18">
        <f t="shared" si="72"/>
        <v>7982.0537069155225</v>
      </c>
    </row>
    <row r="86" spans="1:68" x14ac:dyDescent="0.25">
      <c r="A86" s="6">
        <v>42.22</v>
      </c>
      <c r="B86" s="3">
        <v>1357</v>
      </c>
      <c r="C86" s="3">
        <v>1268</v>
      </c>
      <c r="D86" s="3">
        <v>2312</v>
      </c>
      <c r="E86" s="3">
        <v>2819</v>
      </c>
      <c r="F86" s="3">
        <v>0</v>
      </c>
      <c r="G86" s="3">
        <v>1451</v>
      </c>
      <c r="H86" s="3">
        <v>1564</v>
      </c>
      <c r="I86" s="3">
        <v>3024</v>
      </c>
      <c r="J86" s="3">
        <v>3024</v>
      </c>
      <c r="K86" s="3">
        <v>0</v>
      </c>
      <c r="L86" s="3">
        <v>1438</v>
      </c>
      <c r="M86" s="3">
        <v>2692</v>
      </c>
      <c r="N86" s="3">
        <v>2656</v>
      </c>
      <c r="O86" s="3">
        <v>1343</v>
      </c>
      <c r="P86" s="3">
        <v>1564</v>
      </c>
      <c r="Q86" s="3">
        <v>2874.2460136549644</v>
      </c>
      <c r="R86" s="3">
        <v>2838.2460136549644</v>
      </c>
      <c r="S86" s="3">
        <v>1467.0738577569159</v>
      </c>
      <c r="T86" s="3">
        <v>1639</v>
      </c>
      <c r="U86" s="3">
        <v>1642.3879422105601</v>
      </c>
      <c r="V86" s="3"/>
      <c r="W86" s="3">
        <f>_xlfn.FORECAST.LINEAR(2055, CHOOSE({1,2,3,4}, F86, I86-J86, M86-N86, Q86-R86), CHOOSE({1,2,3,4}, 2010, 2015, 2020, 2025))</f>
        <v>126</v>
      </c>
      <c r="X86" s="15">
        <f>FORECAST(2055, CHOOSE({1,2,3,4,5}, D86/C86, (E86-F86)/G86, J86/L86, N86/O86, R86/S86), CHOOSE({1,2,3,4,5}, 2000, 2010, 2015, 2020, 2025))</f>
        <v>2.1725541478466095</v>
      </c>
      <c r="Y86" s="15" cm="1">
        <f t="array" ref="Y86">GROWTH(CHOOSE({1,2,3,4,5}, D86/C86, (E86-F86)/G86, J86/L86, N86/O86, R86/S86), CHOOSE({1,2,3,4,5}, 2000, 2010, 2015, 2020, 2025), 2055)</f>
        <v>2.1900023499281875</v>
      </c>
      <c r="AA86" s="3">
        <f t="shared" si="50"/>
        <v>0</v>
      </c>
      <c r="AB86" s="3">
        <f t="shared" si="51"/>
        <v>36</v>
      </c>
      <c r="AC86" s="3">
        <f t="shared" si="52"/>
        <v>36</v>
      </c>
      <c r="AD86" s="18">
        <f t="shared" si="73"/>
        <v>126</v>
      </c>
      <c r="AE86" s="18">
        <f t="shared" si="53"/>
        <v>126</v>
      </c>
      <c r="AG86" s="3">
        <f t="shared" si="54"/>
        <v>2819</v>
      </c>
      <c r="AH86" s="3">
        <f t="shared" si="55"/>
        <v>2656</v>
      </c>
      <c r="AI86" s="3">
        <f t="shared" si="56"/>
        <v>2838.2460136549644</v>
      </c>
      <c r="AJ86" s="18">
        <f t="shared" si="74"/>
        <v>2459.9871720000001</v>
      </c>
      <c r="AK86" s="18">
        <f t="shared" si="57"/>
        <v>3568.1767362228102</v>
      </c>
      <c r="AM86" s="3">
        <f t="shared" si="58"/>
        <v>1451</v>
      </c>
      <c r="AN86" s="3">
        <f t="shared" si="59"/>
        <v>1343</v>
      </c>
      <c r="AO86" s="3">
        <f t="shared" si="60"/>
        <v>1467.0738577569159</v>
      </c>
      <c r="AP86" s="3">
        <f t="shared" si="75"/>
        <v>1441.962</v>
      </c>
      <c r="AQ86" s="3">
        <f t="shared" si="61"/>
        <v>1642.3879422105601</v>
      </c>
      <c r="AR86" s="10"/>
      <c r="AS86" s="4">
        <f t="shared" si="62"/>
        <v>1.8233438485804416</v>
      </c>
      <c r="AT86" s="4">
        <f t="shared" si="63"/>
        <v>1.9427980702963474</v>
      </c>
      <c r="AU86" s="4">
        <f t="shared" si="64"/>
        <v>1.9776619508562918</v>
      </c>
      <c r="AV86" s="4">
        <f t="shared" si="65"/>
        <v>1.9346306245239102</v>
      </c>
      <c r="AW86" s="4">
        <f t="shared" si="76"/>
        <v>1.706</v>
      </c>
      <c r="AX86" s="4">
        <f t="shared" si="66"/>
        <v>2.1725541478466095</v>
      </c>
      <c r="AY86" t="s">
        <v>42</v>
      </c>
      <c r="BB86" s="3">
        <v>1384.9349999999999</v>
      </c>
      <c r="BC86" s="3">
        <v>1441.962</v>
      </c>
      <c r="BD86" s="3">
        <v>1500.817</v>
      </c>
      <c r="BE86" s="3">
        <v>1435.854</v>
      </c>
      <c r="BF86" s="3">
        <v>1448.5619999999999</v>
      </c>
      <c r="BG86" s="4">
        <v>1.617</v>
      </c>
      <c r="BH86" s="4">
        <v>1.706</v>
      </c>
      <c r="BI86" s="4">
        <v>1.796</v>
      </c>
      <c r="BJ86" s="31"/>
      <c r="BK86" s="17">
        <f t="shared" si="67"/>
        <v>42.22</v>
      </c>
      <c r="BL86" s="3">
        <f t="shared" si="68"/>
        <v>2819</v>
      </c>
      <c r="BM86" s="3">
        <f t="shared" si="69"/>
        <v>2692</v>
      </c>
      <c r="BN86" s="3">
        <f t="shared" si="70"/>
        <v>2874.2460136549644</v>
      </c>
      <c r="BO86" s="18">
        <f t="shared" si="71"/>
        <v>2585.9871720000001</v>
      </c>
      <c r="BP86" s="18">
        <f t="shared" si="72"/>
        <v>3694.1767362228102</v>
      </c>
    </row>
    <row r="87" spans="1:68" x14ac:dyDescent="0.25">
      <c r="A87" s="6">
        <v>42.23</v>
      </c>
      <c r="B87" s="3">
        <v>1140</v>
      </c>
      <c r="C87" s="3">
        <v>1040</v>
      </c>
      <c r="D87" s="3">
        <v>2432</v>
      </c>
      <c r="E87" s="3">
        <v>3715</v>
      </c>
      <c r="F87" s="3">
        <v>60</v>
      </c>
      <c r="G87" s="3">
        <v>1561</v>
      </c>
      <c r="H87" s="3">
        <v>1661</v>
      </c>
      <c r="I87" s="3">
        <v>3671</v>
      </c>
      <c r="J87" s="3">
        <v>3611</v>
      </c>
      <c r="K87" s="3">
        <v>60</v>
      </c>
      <c r="L87" s="3">
        <v>1464</v>
      </c>
      <c r="M87" s="3">
        <v>3531</v>
      </c>
      <c r="N87" s="3">
        <v>3484</v>
      </c>
      <c r="O87" s="3">
        <v>1454</v>
      </c>
      <c r="P87" s="3">
        <v>1661</v>
      </c>
      <c r="Q87" s="3">
        <v>3460.8335833576921</v>
      </c>
      <c r="R87" s="3">
        <v>3413.8335833576921</v>
      </c>
      <c r="S87" s="3">
        <v>1456.406492883621</v>
      </c>
      <c r="T87" s="3">
        <v>1729</v>
      </c>
      <c r="U87" s="3">
        <v>1513.7491780665637</v>
      </c>
      <c r="V87" s="3"/>
      <c r="W87" s="3">
        <f>_xlfn.FORECAST.LINEAR(2055, CHOOSE({1,2,3,4}, F87, I87-J87, M87-N87, Q87-R87), CHOOSE({1,2,3,4}, 2010, 2015, 2020, 2025))</f>
        <v>14.5</v>
      </c>
      <c r="X87" s="15">
        <f>FORECAST(2055, CHOOSE({1,2,3,4,5}, D87/C87, (E87-F87)/G87, J87/L87, N87/O87, R87/S87), CHOOSE({1,2,3,4,5}, 2000, 2010, 2015, 2020, 2025))</f>
        <v>2.4353066671062562</v>
      </c>
      <c r="Y87" s="15" cm="1">
        <f t="array" ref="Y87">GROWTH(CHOOSE({1,2,3,4,5}, D87/C87, (E87-F87)/G87, J87/L87, N87/O87, R87/S87), CHOOSE({1,2,3,4,5}, 2000, 2010, 2015, 2020, 2025), 2055)</f>
        <v>2.4356041183155925</v>
      </c>
      <c r="AA87" s="3">
        <f t="shared" si="50"/>
        <v>60</v>
      </c>
      <c r="AB87" s="3">
        <f t="shared" si="51"/>
        <v>47</v>
      </c>
      <c r="AC87" s="3">
        <f t="shared" si="52"/>
        <v>47</v>
      </c>
      <c r="AD87" s="18">
        <f t="shared" si="73"/>
        <v>14.5</v>
      </c>
      <c r="AE87" s="18">
        <f t="shared" si="53"/>
        <v>14.5</v>
      </c>
      <c r="AG87" s="3">
        <f t="shared" si="54"/>
        <v>3655</v>
      </c>
      <c r="AH87" s="3">
        <f t="shared" si="55"/>
        <v>3484</v>
      </c>
      <c r="AI87" s="3">
        <f t="shared" si="56"/>
        <v>3413.8335833576921</v>
      </c>
      <c r="AJ87" s="18">
        <f t="shared" si="74"/>
        <v>3810.745218</v>
      </c>
      <c r="AK87" s="18">
        <f t="shared" si="57"/>
        <v>3686.4434656721178</v>
      </c>
      <c r="AM87" s="3">
        <f t="shared" si="58"/>
        <v>1561</v>
      </c>
      <c r="AN87" s="3">
        <f t="shared" si="59"/>
        <v>1454</v>
      </c>
      <c r="AO87" s="3">
        <f t="shared" si="60"/>
        <v>1456.406492883621</v>
      </c>
      <c r="AP87" s="3">
        <f t="shared" si="75"/>
        <v>1537.8309999999999</v>
      </c>
      <c r="AQ87" s="3">
        <f t="shared" si="61"/>
        <v>1513.7491780665637</v>
      </c>
      <c r="AR87" s="10"/>
      <c r="AS87" s="4">
        <f t="shared" si="62"/>
        <v>2.3384615384615386</v>
      </c>
      <c r="AT87" s="4">
        <f t="shared" si="63"/>
        <v>2.3414477898782833</v>
      </c>
      <c r="AU87" s="4">
        <f t="shared" si="64"/>
        <v>2.3961485557083906</v>
      </c>
      <c r="AV87" s="4">
        <f t="shared" si="65"/>
        <v>2.3440115105491266</v>
      </c>
      <c r="AW87" s="4">
        <f t="shared" si="76"/>
        <v>2.4780000000000002</v>
      </c>
      <c r="AX87" s="4">
        <f t="shared" si="66"/>
        <v>2.4353066671062562</v>
      </c>
      <c r="AY87" t="s">
        <v>42</v>
      </c>
      <c r="BB87" s="3">
        <v>1496.2619999999999</v>
      </c>
      <c r="BC87" s="3">
        <v>1537.8309999999999</v>
      </c>
      <c r="BD87" s="3">
        <v>1582.028</v>
      </c>
      <c r="BE87" s="3">
        <v>1536.9159999999999</v>
      </c>
      <c r="BF87" s="3">
        <v>1537.3530000000001</v>
      </c>
      <c r="BG87" s="4">
        <v>2.35</v>
      </c>
      <c r="BH87" s="4">
        <v>2.4780000000000002</v>
      </c>
      <c r="BI87" s="4">
        <v>2.609</v>
      </c>
      <c r="BJ87" s="31"/>
      <c r="BK87" s="17">
        <f t="shared" si="67"/>
        <v>42.23</v>
      </c>
      <c r="BL87" s="3">
        <f t="shared" si="68"/>
        <v>3715</v>
      </c>
      <c r="BM87" s="3">
        <f t="shared" si="69"/>
        <v>3531</v>
      </c>
      <c r="BN87" s="3">
        <f t="shared" si="70"/>
        <v>3460.8335833576921</v>
      </c>
      <c r="BO87" s="18">
        <f t="shared" si="71"/>
        <v>3825.245218</v>
      </c>
      <c r="BP87" s="18">
        <f t="shared" si="72"/>
        <v>3700.9434656721178</v>
      </c>
    </row>
    <row r="88" spans="1:68" x14ac:dyDescent="0.25">
      <c r="A88" s="6">
        <v>42.24</v>
      </c>
      <c r="B88" s="3">
        <v>1255</v>
      </c>
      <c r="C88" s="3">
        <v>1207</v>
      </c>
      <c r="D88" s="3">
        <v>2793</v>
      </c>
      <c r="E88" s="3">
        <v>4319</v>
      </c>
      <c r="F88" s="3">
        <v>0</v>
      </c>
      <c r="G88" s="3">
        <v>1746</v>
      </c>
      <c r="H88" s="3">
        <v>1809</v>
      </c>
      <c r="I88" s="3">
        <v>4972</v>
      </c>
      <c r="J88" s="3">
        <v>4972</v>
      </c>
      <c r="K88" s="3">
        <v>0</v>
      </c>
      <c r="L88" s="3">
        <v>1876</v>
      </c>
      <c r="M88" s="3">
        <v>6230</v>
      </c>
      <c r="N88" s="3">
        <v>6213</v>
      </c>
      <c r="O88" s="3">
        <v>2652</v>
      </c>
      <c r="P88" s="3">
        <v>1809</v>
      </c>
      <c r="Q88" s="3">
        <v>6257.525119119483</v>
      </c>
      <c r="R88" s="3">
        <v>6240.525119119483</v>
      </c>
      <c r="S88" s="3">
        <v>2722.9978696032072</v>
      </c>
      <c r="T88" s="3">
        <v>2917</v>
      </c>
      <c r="U88" s="3">
        <v>5045.8305935552125</v>
      </c>
      <c r="V88" s="3"/>
      <c r="W88" s="3">
        <f>_xlfn.FORECAST.LINEAR(2055, CHOOSE({1,2,3,4}, F88, I88-J88, M88-N88, Q88-R88), CHOOSE({1,2,3,4}, 2010, 2015, 2020, 2025))</f>
        <v>59.5</v>
      </c>
      <c r="X88" s="15">
        <f>FORECAST(2055, CHOOSE({1,2,3,4,5}, D88/C88, (E88-F88)/G88, J88/L88, N88/O88, R88/S88), CHOOSE({1,2,3,4,5}, 2000, 2010, 2015, 2020, 2025))</f>
        <v>2.3730469246283428</v>
      </c>
      <c r="Y88" s="15" cm="1">
        <f t="array" ref="Y88">GROWTH(CHOOSE({1,2,3,4,5}, D88/C88, (E88-F88)/G88, J88/L88, N88/O88, R88/S88), CHOOSE({1,2,3,4,5}, 2000, 2010, 2015, 2020, 2025), 2055)</f>
        <v>2.3677038833864286</v>
      </c>
      <c r="AA88" s="3">
        <f t="shared" si="50"/>
        <v>0</v>
      </c>
      <c r="AB88" s="3">
        <f t="shared" si="51"/>
        <v>17</v>
      </c>
      <c r="AC88" s="3">
        <f t="shared" si="52"/>
        <v>17</v>
      </c>
      <c r="AD88" s="18">
        <f t="shared" si="73"/>
        <v>59.5</v>
      </c>
      <c r="AE88" s="18">
        <f t="shared" si="53"/>
        <v>59.5</v>
      </c>
      <c r="AG88" s="3">
        <f t="shared" si="54"/>
        <v>4319</v>
      </c>
      <c r="AH88" s="3">
        <f t="shared" si="55"/>
        <v>6213</v>
      </c>
      <c r="AI88" s="3">
        <f t="shared" si="56"/>
        <v>6240.525119119483</v>
      </c>
      <c r="AJ88" s="18">
        <f t="shared" si="74"/>
        <v>7719.0945660000007</v>
      </c>
      <c r="AK88" s="18">
        <f t="shared" si="57"/>
        <v>11973.992772231803</v>
      </c>
      <c r="AM88" s="3">
        <f t="shared" si="58"/>
        <v>1746</v>
      </c>
      <c r="AN88" s="3">
        <f t="shared" si="59"/>
        <v>2652</v>
      </c>
      <c r="AO88" s="3">
        <f t="shared" si="60"/>
        <v>2722.9978696032072</v>
      </c>
      <c r="AP88" s="3">
        <f t="shared" si="75"/>
        <v>3273.5770000000002</v>
      </c>
      <c r="AQ88" s="3">
        <f t="shared" si="61"/>
        <v>5045.8305935552125</v>
      </c>
      <c r="AR88" s="10"/>
      <c r="AS88" s="4">
        <f t="shared" si="62"/>
        <v>2.3140016570008286</v>
      </c>
      <c r="AT88" s="4">
        <f t="shared" si="63"/>
        <v>2.4736540664375717</v>
      </c>
      <c r="AU88" s="4">
        <f t="shared" si="64"/>
        <v>2.3427601809954752</v>
      </c>
      <c r="AV88" s="4">
        <f t="shared" si="65"/>
        <v>2.2917847967427338</v>
      </c>
      <c r="AW88" s="4">
        <f t="shared" si="76"/>
        <v>2.3580000000000001</v>
      </c>
      <c r="AX88" s="4">
        <f t="shared" si="66"/>
        <v>2.3730469246283428</v>
      </c>
      <c r="AY88" t="s">
        <v>42</v>
      </c>
      <c r="BB88" s="3">
        <v>3028.8119999999999</v>
      </c>
      <c r="BC88" s="3">
        <v>3273.5770000000002</v>
      </c>
      <c r="BD88" s="3">
        <v>3422.7359999999999</v>
      </c>
      <c r="BE88" s="3">
        <v>3226.7840000000001</v>
      </c>
      <c r="BF88" s="3">
        <v>3260.9549999999999</v>
      </c>
      <c r="BG88" s="4">
        <v>2.2360000000000002</v>
      </c>
      <c r="BH88" s="4">
        <v>2.3580000000000001</v>
      </c>
      <c r="BI88" s="4">
        <v>2.4820000000000002</v>
      </c>
      <c r="BJ88" s="31"/>
      <c r="BK88" s="17">
        <f t="shared" si="67"/>
        <v>42.24</v>
      </c>
      <c r="BL88" s="3">
        <f t="shared" si="68"/>
        <v>4319</v>
      </c>
      <c r="BM88" s="3">
        <f t="shared" si="69"/>
        <v>6230</v>
      </c>
      <c r="BN88" s="3">
        <f t="shared" si="70"/>
        <v>6257.525119119483</v>
      </c>
      <c r="BO88" s="18">
        <f t="shared" si="71"/>
        <v>7778.5945660000007</v>
      </c>
      <c r="BP88" s="18">
        <f t="shared" si="72"/>
        <v>12033.492772231803</v>
      </c>
    </row>
    <row r="89" spans="1:68" x14ac:dyDescent="0.25">
      <c r="A89" s="6">
        <v>42.25</v>
      </c>
      <c r="B89" s="3">
        <v>1011</v>
      </c>
      <c r="C89" s="3">
        <v>917</v>
      </c>
      <c r="D89" s="3">
        <v>2269</v>
      </c>
      <c r="E89" s="3">
        <v>2919</v>
      </c>
      <c r="F89" s="3">
        <v>0</v>
      </c>
      <c r="G89" s="3">
        <v>1163</v>
      </c>
      <c r="H89" s="3">
        <v>1256</v>
      </c>
      <c r="I89" s="3">
        <v>3016</v>
      </c>
      <c r="J89" s="3">
        <v>3016</v>
      </c>
      <c r="K89" s="3">
        <v>0</v>
      </c>
      <c r="L89" s="3">
        <v>1141</v>
      </c>
      <c r="M89" s="3">
        <v>3978</v>
      </c>
      <c r="N89" s="3">
        <v>3978</v>
      </c>
      <c r="O89" s="3">
        <v>1702</v>
      </c>
      <c r="P89" s="3">
        <v>1256</v>
      </c>
      <c r="Q89" s="3">
        <v>4769.0804000885682</v>
      </c>
      <c r="R89" s="3">
        <v>4769.0804000885682</v>
      </c>
      <c r="S89" s="3">
        <v>2085.8516671983534</v>
      </c>
      <c r="T89" s="3">
        <v>2255</v>
      </c>
      <c r="U89" s="3">
        <v>2373.3353384706334</v>
      </c>
      <c r="V89" s="3"/>
      <c r="W89" s="3">
        <f>_xlfn.FORECAST.LINEAR(2055, CHOOSE({1,2,3,4}, F89, I89-J89, M89-N89, Q89-R89), CHOOSE({1,2,3,4}, 2010, 2015, 2020, 2025))</f>
        <v>0</v>
      </c>
      <c r="X89" s="15">
        <f>FORECAST(2055, CHOOSE({1,2,3,4,5}, D89/C89, (E89-F89)/G89, J89/L89, N89/O89, R89/S89), CHOOSE({1,2,3,4,5}, 2000, 2010, 2015, 2020, 2025))</f>
        <v>2.1329186784346277</v>
      </c>
      <c r="Y89" s="15" cm="1">
        <f t="array" ref="Y89">GROWTH(CHOOSE({1,2,3,4,5}, D89/C89, (E89-F89)/G89, J89/L89, N89/O89, R89/S89), CHOOSE({1,2,3,4,5}, 2000, 2010, 2015, 2020, 2025), 2055)</f>
        <v>2.1417619550349101</v>
      </c>
      <c r="AA89" s="3">
        <f t="shared" si="50"/>
        <v>0</v>
      </c>
      <c r="AB89" s="3">
        <f t="shared" si="51"/>
        <v>0</v>
      </c>
      <c r="AC89" s="3">
        <f t="shared" si="52"/>
        <v>0</v>
      </c>
      <c r="AD89" s="18">
        <f t="shared" si="73"/>
        <v>0</v>
      </c>
      <c r="AE89" s="18">
        <f t="shared" si="53"/>
        <v>0</v>
      </c>
      <c r="AG89" s="3">
        <f t="shared" si="54"/>
        <v>2919</v>
      </c>
      <c r="AH89" s="3">
        <f t="shared" si="55"/>
        <v>3978</v>
      </c>
      <c r="AI89" s="3">
        <f t="shared" si="56"/>
        <v>4769.0804000885682</v>
      </c>
      <c r="AJ89" s="18">
        <f t="shared" si="74"/>
        <v>4056.777165</v>
      </c>
      <c r="AK89" s="18">
        <f t="shared" si="57"/>
        <v>5062.131273612983</v>
      </c>
      <c r="AM89" s="3">
        <f t="shared" si="58"/>
        <v>1163</v>
      </c>
      <c r="AN89" s="3">
        <f t="shared" si="59"/>
        <v>1702</v>
      </c>
      <c r="AO89" s="3">
        <f t="shared" si="60"/>
        <v>2085.8516671983534</v>
      </c>
      <c r="AP89" s="3">
        <f t="shared" si="75"/>
        <v>1991.5450000000001</v>
      </c>
      <c r="AQ89" s="3">
        <f t="shared" si="61"/>
        <v>2373.3353384706334</v>
      </c>
      <c r="AR89" s="10"/>
      <c r="AS89" s="4">
        <f t="shared" si="62"/>
        <v>2.4743729552889859</v>
      </c>
      <c r="AT89" s="4">
        <f t="shared" si="63"/>
        <v>2.5098882201203785</v>
      </c>
      <c r="AU89" s="4">
        <f t="shared" si="64"/>
        <v>2.337250293772033</v>
      </c>
      <c r="AV89" s="4">
        <f t="shared" si="65"/>
        <v>2.2863947974278718</v>
      </c>
      <c r="AW89" s="4">
        <f t="shared" si="76"/>
        <v>2.0369999999999999</v>
      </c>
      <c r="AX89" s="4">
        <f t="shared" si="66"/>
        <v>2.1329186784346277</v>
      </c>
      <c r="AY89" t="s">
        <v>42</v>
      </c>
      <c r="BB89" s="3">
        <v>1859.953</v>
      </c>
      <c r="BC89" s="3">
        <v>1991.5450000000001</v>
      </c>
      <c r="BD89" s="3">
        <v>2129.1509999999998</v>
      </c>
      <c r="BE89" s="3">
        <v>1993.412</v>
      </c>
      <c r="BF89" s="3">
        <v>1996.7570000000001</v>
      </c>
      <c r="BG89" s="4">
        <v>1.931</v>
      </c>
      <c r="BH89" s="4">
        <v>2.0369999999999999</v>
      </c>
      <c r="BI89" s="4">
        <v>2.1440000000000001</v>
      </c>
      <c r="BJ89" s="31"/>
      <c r="BK89" s="17">
        <f t="shared" si="67"/>
        <v>42.25</v>
      </c>
      <c r="BL89" s="3">
        <f t="shared" si="68"/>
        <v>2919</v>
      </c>
      <c r="BM89" s="3">
        <f t="shared" si="69"/>
        <v>3978</v>
      </c>
      <c r="BN89" s="3">
        <f t="shared" si="70"/>
        <v>4769.0804000885682</v>
      </c>
      <c r="BO89" s="18">
        <f t="shared" si="71"/>
        <v>4056.777165</v>
      </c>
      <c r="BP89" s="18">
        <f t="shared" si="72"/>
        <v>5062.131273612983</v>
      </c>
    </row>
    <row r="90" spans="1:68" x14ac:dyDescent="0.25">
      <c r="A90" s="6">
        <v>42.26</v>
      </c>
      <c r="B90" s="3">
        <v>930</v>
      </c>
      <c r="C90" s="3">
        <v>829</v>
      </c>
      <c r="D90" s="3">
        <v>1762</v>
      </c>
      <c r="E90" s="3">
        <v>2589</v>
      </c>
      <c r="F90" s="3">
        <v>0</v>
      </c>
      <c r="G90" s="3">
        <v>1268</v>
      </c>
      <c r="H90" s="3">
        <v>1484</v>
      </c>
      <c r="I90" s="3">
        <v>3284</v>
      </c>
      <c r="J90" s="3">
        <v>3284</v>
      </c>
      <c r="K90" s="3">
        <v>0</v>
      </c>
      <c r="L90" s="3">
        <v>1501</v>
      </c>
      <c r="M90" s="3">
        <v>3264</v>
      </c>
      <c r="N90" s="3">
        <v>3264</v>
      </c>
      <c r="O90" s="3">
        <v>1620</v>
      </c>
      <c r="P90" s="3">
        <v>1484</v>
      </c>
      <c r="Q90" s="3">
        <v>3242.9552106238984</v>
      </c>
      <c r="R90" s="3">
        <v>3242.9552106238984</v>
      </c>
      <c r="S90" s="3">
        <v>1645.3557558850821</v>
      </c>
      <c r="T90" s="3">
        <v>1742</v>
      </c>
      <c r="U90" s="3">
        <v>1825.8726910671135</v>
      </c>
      <c r="V90" s="3"/>
      <c r="W90" s="3">
        <f>_xlfn.FORECAST.LINEAR(2055, CHOOSE({1,2,3,4}, F90, I90-J90, M90-N90, Q90-R90), CHOOSE({1,2,3,4}, 2010, 2015, 2020, 2025))</f>
        <v>0</v>
      </c>
      <c r="X90" s="15">
        <f>FORECAST(2055, CHOOSE({1,2,3,4,5}, D90/C90, (E90-F90)/G90, J90/L90, N90/O90, R90/S90), CHOOSE({1,2,3,4,5}, 2000, 2010, 2015, 2020, 2025))</f>
        <v>1.8503250108033651</v>
      </c>
      <c r="Y90" s="15" cm="1">
        <f t="array" ref="Y90">GROWTH(CHOOSE({1,2,3,4,5}, D90/C90, (E90-F90)/G90, J90/L90, N90/O90, R90/S90), CHOOSE({1,2,3,4,5}, 2000, 2010, 2015, 2020, 2025), 2055)</f>
        <v>1.8579036971328016</v>
      </c>
      <c r="AA90" s="3">
        <f t="shared" si="50"/>
        <v>0</v>
      </c>
      <c r="AB90" s="3">
        <f t="shared" si="51"/>
        <v>0</v>
      </c>
      <c r="AC90" s="3">
        <f t="shared" si="52"/>
        <v>0</v>
      </c>
      <c r="AD90" s="18">
        <f t="shared" si="73"/>
        <v>0</v>
      </c>
      <c r="AE90" s="18">
        <f t="shared" si="53"/>
        <v>0</v>
      </c>
      <c r="AG90" s="3">
        <f t="shared" si="54"/>
        <v>2589</v>
      </c>
      <c r="AH90" s="3">
        <f t="shared" si="55"/>
        <v>3264</v>
      </c>
      <c r="AI90" s="3">
        <f t="shared" si="56"/>
        <v>3242.9552106238984</v>
      </c>
      <c r="AJ90" s="18">
        <f t="shared" si="74"/>
        <v>3442.9060439999998</v>
      </c>
      <c r="AK90" s="18">
        <f t="shared" si="57"/>
        <v>3378.4579068243261</v>
      </c>
      <c r="AM90" s="3">
        <f t="shared" si="58"/>
        <v>1268</v>
      </c>
      <c r="AN90" s="3">
        <f t="shared" si="59"/>
        <v>1620</v>
      </c>
      <c r="AO90" s="3">
        <f t="shared" si="60"/>
        <v>1645.3557558850821</v>
      </c>
      <c r="AP90" s="3">
        <f t="shared" si="75"/>
        <v>1787.5940000000001</v>
      </c>
      <c r="AQ90" s="3">
        <f t="shared" si="61"/>
        <v>1825.8726910671135</v>
      </c>
      <c r="AR90" s="10"/>
      <c r="AS90" s="4">
        <f t="shared" si="62"/>
        <v>2.1254523522316044</v>
      </c>
      <c r="AT90" s="4">
        <f t="shared" si="63"/>
        <v>2.0417981072555205</v>
      </c>
      <c r="AU90" s="4">
        <f t="shared" si="64"/>
        <v>2.0148148148148146</v>
      </c>
      <c r="AV90" s="4">
        <f t="shared" si="65"/>
        <v>1.970975090964096</v>
      </c>
      <c r="AW90" s="4">
        <f t="shared" si="76"/>
        <v>1.9259999999999999</v>
      </c>
      <c r="AX90" s="4">
        <f t="shared" si="66"/>
        <v>1.8503250108033651</v>
      </c>
      <c r="AY90" t="s">
        <v>42</v>
      </c>
      <c r="BB90" s="3">
        <v>1709.52</v>
      </c>
      <c r="BC90" s="3">
        <v>1787.5940000000001</v>
      </c>
      <c r="BD90" s="3">
        <v>1882.6310000000001</v>
      </c>
      <c r="BE90" s="3">
        <v>1801.069</v>
      </c>
      <c r="BF90" s="3">
        <v>1765.27</v>
      </c>
      <c r="BG90" s="4">
        <v>1.827</v>
      </c>
      <c r="BH90" s="4">
        <v>1.9259999999999999</v>
      </c>
      <c r="BI90" s="4">
        <v>2.028</v>
      </c>
      <c r="BJ90" s="31"/>
      <c r="BK90" s="17">
        <f t="shared" si="67"/>
        <v>42.26</v>
      </c>
      <c r="BL90" s="3">
        <f t="shared" si="68"/>
        <v>2589</v>
      </c>
      <c r="BM90" s="3">
        <f t="shared" si="69"/>
        <v>3264</v>
      </c>
      <c r="BN90" s="3">
        <f t="shared" si="70"/>
        <v>3242.9552106238984</v>
      </c>
      <c r="BO90" s="18">
        <f t="shared" si="71"/>
        <v>3442.9060439999998</v>
      </c>
      <c r="BP90" s="18">
        <f t="shared" si="72"/>
        <v>3378.4579068243261</v>
      </c>
    </row>
    <row r="91" spans="1:68" x14ac:dyDescent="0.25">
      <c r="A91" s="6">
        <v>42.27</v>
      </c>
      <c r="B91" s="3">
        <v>648</v>
      </c>
      <c r="C91" s="3">
        <v>598</v>
      </c>
      <c r="D91" s="3">
        <v>1528</v>
      </c>
      <c r="E91" s="3">
        <v>1561</v>
      </c>
      <c r="F91" s="3">
        <v>0</v>
      </c>
      <c r="G91" s="3">
        <v>637</v>
      </c>
      <c r="H91" s="3">
        <v>678</v>
      </c>
      <c r="I91" s="3">
        <v>1608</v>
      </c>
      <c r="J91" s="3">
        <v>1608</v>
      </c>
      <c r="K91" s="3">
        <v>0</v>
      </c>
      <c r="L91" s="3">
        <v>611</v>
      </c>
      <c r="M91" s="3">
        <v>1605</v>
      </c>
      <c r="N91" s="3">
        <v>1605</v>
      </c>
      <c r="O91" s="3">
        <v>671</v>
      </c>
      <c r="P91" s="3">
        <v>678</v>
      </c>
      <c r="Q91" s="3">
        <v>1609.4887238214685</v>
      </c>
      <c r="R91" s="3">
        <v>1609.4887238214685</v>
      </c>
      <c r="S91" s="3">
        <v>687.84315780704253</v>
      </c>
      <c r="T91" s="3">
        <v>768</v>
      </c>
      <c r="U91" s="3">
        <v>464.69507047366187</v>
      </c>
      <c r="V91" s="3"/>
      <c r="W91" s="3">
        <f>_xlfn.FORECAST.LINEAR(2055, CHOOSE({1,2,3,4}, F91, I91-J91, M91-N91, Q91-R91), CHOOSE({1,2,3,4}, 2010, 2015, 2020, 2025))</f>
        <v>0</v>
      </c>
      <c r="X91" s="15">
        <f>FORECAST(2055, CHOOSE({1,2,3,4,5}, D91/C91, (E91-F91)/G91, J91/L91, N91/O91, R91/S91), CHOOSE({1,2,3,4,5}, 2000, 2010, 2015, 2020, 2025))</f>
        <v>2.1577990692287123</v>
      </c>
      <c r="Y91" s="15" cm="1">
        <f t="array" ref="Y91">GROWTH(CHOOSE({1,2,3,4,5}, D91/C91, (E91-F91)/G91, J91/L91, N91/O91, R91/S91), CHOOSE({1,2,3,4,5}, 2000, 2010, 2015, 2020, 2025), 2055)</f>
        <v>2.1716655026672131</v>
      </c>
      <c r="AA91" s="3">
        <f t="shared" si="50"/>
        <v>0</v>
      </c>
      <c r="AB91" s="3">
        <f t="shared" si="51"/>
        <v>0</v>
      </c>
      <c r="AC91" s="3">
        <f t="shared" si="52"/>
        <v>0</v>
      </c>
      <c r="AD91" s="18">
        <f t="shared" si="73"/>
        <v>0</v>
      </c>
      <c r="AE91" s="18">
        <f t="shared" si="53"/>
        <v>0</v>
      </c>
      <c r="AG91" s="3">
        <f t="shared" si="54"/>
        <v>1561</v>
      </c>
      <c r="AH91" s="3">
        <f t="shared" si="55"/>
        <v>1605</v>
      </c>
      <c r="AI91" s="3">
        <f t="shared" si="56"/>
        <v>1609.4887238214685</v>
      </c>
      <c r="AJ91" s="18">
        <f t="shared" si="74"/>
        <v>1791.7204039999999</v>
      </c>
      <c r="AK91" s="18">
        <f t="shared" si="57"/>
        <v>1002.7185905432385</v>
      </c>
      <c r="AM91" s="3">
        <f t="shared" si="58"/>
        <v>637</v>
      </c>
      <c r="AN91" s="3">
        <f t="shared" si="59"/>
        <v>671</v>
      </c>
      <c r="AO91" s="3">
        <f t="shared" si="60"/>
        <v>687.84315780704253</v>
      </c>
      <c r="AP91" s="3">
        <f t="shared" si="75"/>
        <v>700.43799999999999</v>
      </c>
      <c r="AQ91" s="3">
        <f t="shared" si="61"/>
        <v>464.69507047366187</v>
      </c>
      <c r="AR91" s="10"/>
      <c r="AS91" s="4">
        <f t="shared" si="62"/>
        <v>2.5551839464882944</v>
      </c>
      <c r="AT91" s="4">
        <f t="shared" si="63"/>
        <v>2.4505494505494507</v>
      </c>
      <c r="AU91" s="4">
        <f t="shared" si="64"/>
        <v>2.391952309985097</v>
      </c>
      <c r="AV91" s="4">
        <f t="shared" si="65"/>
        <v>2.3399065696208772</v>
      </c>
      <c r="AW91" s="4">
        <f t="shared" si="76"/>
        <v>2.5579999999999998</v>
      </c>
      <c r="AX91" s="4">
        <f t="shared" si="66"/>
        <v>2.1577990692287123</v>
      </c>
      <c r="AY91" t="s">
        <v>42</v>
      </c>
      <c r="BB91" s="3">
        <v>688.53300000000002</v>
      </c>
      <c r="BC91" s="3">
        <v>700.43799999999999</v>
      </c>
      <c r="BD91" s="3">
        <v>714.08600000000001</v>
      </c>
      <c r="BE91" s="3">
        <v>700.50800000000004</v>
      </c>
      <c r="BF91" s="3">
        <v>700.58500000000004</v>
      </c>
      <c r="BG91" s="4">
        <v>2.4260000000000002</v>
      </c>
      <c r="BH91" s="4">
        <v>2.5579999999999998</v>
      </c>
      <c r="BI91" s="4">
        <v>2.6930000000000001</v>
      </c>
      <c r="BJ91" s="31"/>
      <c r="BK91" s="17">
        <f t="shared" si="67"/>
        <v>42.27</v>
      </c>
      <c r="BL91" s="3">
        <f t="shared" si="68"/>
        <v>1561</v>
      </c>
      <c r="BM91" s="3">
        <f t="shared" si="69"/>
        <v>1605</v>
      </c>
      <c r="BN91" s="3">
        <f t="shared" si="70"/>
        <v>1609.4887238214685</v>
      </c>
      <c r="BO91" s="18">
        <f t="shared" si="71"/>
        <v>1791.7204039999999</v>
      </c>
      <c r="BP91" s="18">
        <f t="shared" si="72"/>
        <v>1002.7185905432385</v>
      </c>
    </row>
    <row r="92" spans="1:68" x14ac:dyDescent="0.25">
      <c r="A92" s="6">
        <v>42.28</v>
      </c>
      <c r="B92" s="3">
        <v>595</v>
      </c>
      <c r="C92" s="3">
        <v>531</v>
      </c>
      <c r="D92" s="3">
        <v>1331</v>
      </c>
      <c r="E92" s="3">
        <v>1865</v>
      </c>
      <c r="F92" s="3">
        <v>149</v>
      </c>
      <c r="G92" s="3">
        <v>749</v>
      </c>
      <c r="H92" s="3">
        <v>808</v>
      </c>
      <c r="I92" s="3">
        <v>2224</v>
      </c>
      <c r="J92" s="3">
        <v>2143</v>
      </c>
      <c r="K92" s="3">
        <v>81</v>
      </c>
      <c r="L92" s="3">
        <v>850</v>
      </c>
      <c r="M92" s="3">
        <v>2399</v>
      </c>
      <c r="N92" s="3">
        <v>2320</v>
      </c>
      <c r="O92" s="3">
        <v>1025</v>
      </c>
      <c r="P92" s="3">
        <v>808</v>
      </c>
      <c r="Q92" s="3">
        <v>3063.3388937546174</v>
      </c>
      <c r="R92" s="3">
        <v>2984.3388937546174</v>
      </c>
      <c r="S92" s="3">
        <v>1347.8390019884437</v>
      </c>
      <c r="T92" s="3">
        <v>1483</v>
      </c>
      <c r="U92" s="3">
        <v>1323.2840311556852</v>
      </c>
      <c r="V92" s="3"/>
      <c r="W92" s="3">
        <f>_xlfn.FORECAST.LINEAR(2055, CHOOSE({1,2,3,4}, F92, I92-J92, M92-N92, Q92-R92), CHOOSE({1,2,3,4}, 2010, 2015, 2020, 2025))</f>
        <v>-62</v>
      </c>
      <c r="X92" s="15">
        <f>FORECAST(2055, CHOOSE({1,2,3,4,5}, D92/C92, (E92-F92)/G92, J92/L92, N92/O92, R92/S92), CHOOSE({1,2,3,4,5}, 2000, 2010, 2015, 2020, 2025))</f>
        <v>1.9383091268384049</v>
      </c>
      <c r="Y92" s="15" cm="1">
        <f t="array" ref="Y92">GROWTH(CHOOSE({1,2,3,4,5}, D92/C92, (E92-F92)/G92, J92/L92, N92/O92, R92/S92), CHOOSE({1,2,3,4,5}, 2000, 2010, 2015, 2020, 2025), 2055)</f>
        <v>1.9705731204740771</v>
      </c>
      <c r="AA92" s="3">
        <f t="shared" si="50"/>
        <v>149</v>
      </c>
      <c r="AB92" s="3">
        <f t="shared" si="51"/>
        <v>79</v>
      </c>
      <c r="AC92" s="3">
        <f t="shared" si="52"/>
        <v>79</v>
      </c>
      <c r="AD92" s="18">
        <f t="shared" si="73"/>
        <v>-62</v>
      </c>
      <c r="AE92" s="18">
        <f t="shared" si="53"/>
        <v>-62</v>
      </c>
      <c r="AG92" s="3">
        <f t="shared" si="54"/>
        <v>1716</v>
      </c>
      <c r="AH92" s="3">
        <f t="shared" si="55"/>
        <v>2320</v>
      </c>
      <c r="AI92" s="3">
        <f t="shared" si="56"/>
        <v>2984.3388937546174</v>
      </c>
      <c r="AJ92" s="18">
        <f t="shared" si="74"/>
        <v>2791.9639620000003</v>
      </c>
      <c r="AK92" s="18">
        <f t="shared" si="57"/>
        <v>2564.9335149885806</v>
      </c>
      <c r="AM92" s="3">
        <f t="shared" si="58"/>
        <v>749</v>
      </c>
      <c r="AN92" s="3">
        <f t="shared" si="59"/>
        <v>1025</v>
      </c>
      <c r="AO92" s="3">
        <f t="shared" si="60"/>
        <v>1347.8390019884437</v>
      </c>
      <c r="AP92" s="3">
        <f t="shared" si="75"/>
        <v>1184.039</v>
      </c>
      <c r="AQ92" s="3">
        <f t="shared" si="61"/>
        <v>1323.2840311556852</v>
      </c>
      <c r="AR92" s="10"/>
      <c r="AS92" s="4">
        <f t="shared" si="62"/>
        <v>2.5065913370998119</v>
      </c>
      <c r="AT92" s="4">
        <f t="shared" si="63"/>
        <v>2.2910547396528704</v>
      </c>
      <c r="AU92" s="4">
        <f t="shared" si="64"/>
        <v>2.2634146341463413</v>
      </c>
      <c r="AV92" s="4">
        <f t="shared" si="65"/>
        <v>2.214165704770283</v>
      </c>
      <c r="AW92" s="4">
        <f t="shared" si="76"/>
        <v>2.3580000000000001</v>
      </c>
      <c r="AX92" s="4">
        <f t="shared" si="66"/>
        <v>1.9383091268384049</v>
      </c>
      <c r="AY92" t="s">
        <v>42</v>
      </c>
      <c r="BB92" s="3">
        <v>1122.4680000000001</v>
      </c>
      <c r="BC92" s="3">
        <v>1184.039</v>
      </c>
      <c r="BD92" s="3">
        <v>1226.319</v>
      </c>
      <c r="BE92" s="3">
        <v>1166.5319999999999</v>
      </c>
      <c r="BF92" s="3">
        <v>1160.0450000000001</v>
      </c>
      <c r="BG92" s="4">
        <v>2.2360000000000002</v>
      </c>
      <c r="BH92" s="4">
        <v>2.3580000000000001</v>
      </c>
      <c r="BI92" s="4">
        <v>2.4820000000000002</v>
      </c>
      <c r="BJ92" s="31"/>
      <c r="BK92" s="17">
        <f t="shared" si="67"/>
        <v>42.28</v>
      </c>
      <c r="BL92" s="3">
        <f t="shared" si="68"/>
        <v>1865</v>
      </c>
      <c r="BM92" s="3">
        <f t="shared" si="69"/>
        <v>2399</v>
      </c>
      <c r="BN92" s="3">
        <f t="shared" si="70"/>
        <v>3063.3388937546174</v>
      </c>
      <c r="BO92" s="18">
        <f t="shared" si="71"/>
        <v>2729.9639620000003</v>
      </c>
      <c r="BP92" s="18">
        <f t="shared" si="72"/>
        <v>2502.9335149885806</v>
      </c>
    </row>
    <row r="93" spans="1:68" x14ac:dyDescent="0.25">
      <c r="A93" s="6">
        <v>42.29</v>
      </c>
      <c r="B93" s="3">
        <v>601</v>
      </c>
      <c r="C93" s="3">
        <v>564</v>
      </c>
      <c r="D93" s="3">
        <v>1705</v>
      </c>
      <c r="E93" s="3">
        <v>3696</v>
      </c>
      <c r="F93" s="3">
        <v>0</v>
      </c>
      <c r="G93" s="3">
        <v>1208</v>
      </c>
      <c r="H93" s="3">
        <v>1252</v>
      </c>
      <c r="I93" s="3">
        <v>5157</v>
      </c>
      <c r="J93" s="3">
        <v>5089</v>
      </c>
      <c r="K93" s="3">
        <v>68</v>
      </c>
      <c r="L93" s="3">
        <v>1606</v>
      </c>
      <c r="M93" s="3">
        <v>4461</v>
      </c>
      <c r="N93" s="3">
        <v>4461</v>
      </c>
      <c r="O93" s="3">
        <v>1765</v>
      </c>
      <c r="P93" s="3">
        <v>1252</v>
      </c>
      <c r="Q93" s="3">
        <v>4473.2668595397345</v>
      </c>
      <c r="R93" s="3">
        <v>4473.2668595397345</v>
      </c>
      <c r="S93" s="3">
        <v>1809.2196406036355</v>
      </c>
      <c r="T93" s="3">
        <v>1881</v>
      </c>
      <c r="U93" s="3">
        <v>1588.5391572200501</v>
      </c>
      <c r="V93" s="3"/>
      <c r="W93" s="3">
        <f>_xlfn.FORECAST.LINEAR(2055, CHOOSE({1,2,3,4}, F93, I93-J93, M93-N93, Q93-R93), CHOOSE({1,2,3,4}, 2010, 2015, 2020, 2025))</f>
        <v>-34</v>
      </c>
      <c r="X93" s="15">
        <f>FORECAST(2055, CHOOSE({1,2,3,4,5}, D93/C93, (E93-F93)/G93, J93/L93, N93/O93, R93/S93), CHOOSE({1,2,3,4,5}, 2000, 2010, 2015, 2020, 2025))</f>
        <v>1.8496315303586712</v>
      </c>
      <c r="Y93" s="15" cm="1">
        <f t="array" ref="Y93">GROWTH(CHOOSE({1,2,3,4,5}, D93/C93, (E93-F93)/G93, J93/L93, N93/O93, R93/S93), CHOOSE({1,2,3,4,5}, 2000, 2010, 2015, 2020, 2025), 2055)</f>
        <v>1.9696579564567112</v>
      </c>
      <c r="AA93" s="3">
        <f t="shared" si="50"/>
        <v>0</v>
      </c>
      <c r="AB93" s="3">
        <f t="shared" si="51"/>
        <v>0</v>
      </c>
      <c r="AC93" s="3">
        <f t="shared" si="52"/>
        <v>0</v>
      </c>
      <c r="AD93" s="18">
        <f t="shared" si="73"/>
        <v>-34</v>
      </c>
      <c r="AE93" s="18">
        <f t="shared" si="53"/>
        <v>-34</v>
      </c>
      <c r="AG93" s="3">
        <f t="shared" si="54"/>
        <v>3696</v>
      </c>
      <c r="AH93" s="3">
        <f t="shared" si="55"/>
        <v>4461</v>
      </c>
      <c r="AI93" s="3">
        <f t="shared" si="56"/>
        <v>4473.2668595397345</v>
      </c>
      <c r="AJ93" s="18">
        <f t="shared" si="74"/>
        <v>5415.0440159999998</v>
      </c>
      <c r="AK93" s="18">
        <f t="shared" si="57"/>
        <v>2938.2121124035953</v>
      </c>
      <c r="AM93" s="3">
        <f t="shared" si="58"/>
        <v>1208</v>
      </c>
      <c r="AN93" s="3">
        <f t="shared" si="59"/>
        <v>1765</v>
      </c>
      <c r="AO93" s="3">
        <f t="shared" si="60"/>
        <v>1809.2196406036355</v>
      </c>
      <c r="AP93" s="3">
        <f t="shared" si="75"/>
        <v>2108.6619999999998</v>
      </c>
      <c r="AQ93" s="3">
        <f t="shared" si="61"/>
        <v>1588.5391572200501</v>
      </c>
      <c r="AR93" s="10"/>
      <c r="AS93" s="4">
        <f t="shared" si="62"/>
        <v>3.023049645390071</v>
      </c>
      <c r="AT93" s="4">
        <f t="shared" si="63"/>
        <v>3.0596026490066226</v>
      </c>
      <c r="AU93" s="4">
        <f t="shared" si="64"/>
        <v>2.5274787535410765</v>
      </c>
      <c r="AV93" s="4">
        <f t="shared" si="65"/>
        <v>2.4724841357831244</v>
      </c>
      <c r="AW93" s="4">
        <f t="shared" si="76"/>
        <v>2.5680000000000001</v>
      </c>
      <c r="AX93" s="4">
        <f t="shared" si="66"/>
        <v>1.8496315303586712</v>
      </c>
      <c r="AY93" t="s">
        <v>42</v>
      </c>
      <c r="BB93" s="3">
        <v>1999.54</v>
      </c>
      <c r="BC93" s="3">
        <v>2108.6619999999998</v>
      </c>
      <c r="BD93" s="3">
        <v>2160.0360000000001</v>
      </c>
      <c r="BE93" s="3">
        <v>2076.8919999999998</v>
      </c>
      <c r="BF93" s="3">
        <v>2108.37</v>
      </c>
      <c r="BG93" s="4">
        <v>2.4359999999999999</v>
      </c>
      <c r="BH93" s="4">
        <v>2.5680000000000001</v>
      </c>
      <c r="BI93" s="4">
        <v>2.7040000000000002</v>
      </c>
      <c r="BJ93" s="31"/>
      <c r="BK93" s="17">
        <f t="shared" si="67"/>
        <v>42.29</v>
      </c>
      <c r="BL93" s="3">
        <f t="shared" si="68"/>
        <v>3696</v>
      </c>
      <c r="BM93" s="3">
        <f t="shared" si="69"/>
        <v>4461</v>
      </c>
      <c r="BN93" s="3">
        <f t="shared" si="70"/>
        <v>4473.2668595397345</v>
      </c>
      <c r="BO93" s="18">
        <f t="shared" si="71"/>
        <v>5381.0440159999998</v>
      </c>
      <c r="BP93" s="18">
        <f t="shared" si="72"/>
        <v>2904.2121124035953</v>
      </c>
    </row>
    <row r="94" spans="1:68" x14ac:dyDescent="0.25">
      <c r="A94" s="6">
        <v>43.02</v>
      </c>
      <c r="B94" s="3">
        <v>2155</v>
      </c>
      <c r="C94" s="3">
        <v>1932</v>
      </c>
      <c r="D94" s="3">
        <v>4881</v>
      </c>
      <c r="E94" s="3">
        <v>4890</v>
      </c>
      <c r="F94" s="3">
        <v>38</v>
      </c>
      <c r="G94" s="3">
        <v>2007</v>
      </c>
      <c r="H94" s="3">
        <v>2234</v>
      </c>
      <c r="I94" s="3">
        <v>4876</v>
      </c>
      <c r="J94" s="3">
        <v>4838</v>
      </c>
      <c r="K94" s="3">
        <v>38</v>
      </c>
      <c r="L94" s="3">
        <v>1881</v>
      </c>
      <c r="M94" s="3">
        <v>5370</v>
      </c>
      <c r="N94" s="3">
        <v>5352</v>
      </c>
      <c r="O94" s="3">
        <v>2228</v>
      </c>
      <c r="P94" s="3">
        <v>2234</v>
      </c>
      <c r="Q94" s="3">
        <v>5293.0894691342583</v>
      </c>
      <c r="R94" s="3">
        <v>5275.0894691342583</v>
      </c>
      <c r="S94" s="3">
        <v>2244.827177053588</v>
      </c>
      <c r="T94" s="3">
        <v>2489</v>
      </c>
      <c r="U94" s="3">
        <v>2255.6657712691481</v>
      </c>
      <c r="V94" s="3"/>
      <c r="W94" s="3">
        <f>_xlfn.FORECAST.LINEAR(2055, CHOOSE({1,2,3,4}, F94, I94-J94, M94-N94, Q94-R94), CHOOSE({1,2,3,4}, 2010, 2015, 2020, 2025))</f>
        <v>-32</v>
      </c>
      <c r="X94" s="15">
        <f>FORECAST(2055, CHOOSE({1,2,3,4,5}, D94/C94, (E94-F94)/G94, J94/L94, N94/O94, R94/S94), CHOOSE({1,2,3,4,5}, 2000, 2010, 2015, 2020, 2025))</f>
        <v>2.2091536100903184</v>
      </c>
      <c r="Y94" s="15" cm="1">
        <f t="array" ref="Y94">GROWTH(CHOOSE({1,2,3,4,5}, D94/C94, (E94-F94)/G94, J94/L94, N94/O94, R94/S94), CHOOSE({1,2,3,4,5}, 2000, 2010, 2015, 2020, 2025), 2055)</f>
        <v>2.2181872861065934</v>
      </c>
      <c r="AA94" s="3">
        <f t="shared" si="50"/>
        <v>38</v>
      </c>
      <c r="AB94" s="3">
        <f t="shared" si="51"/>
        <v>18</v>
      </c>
      <c r="AC94" s="3">
        <f t="shared" si="52"/>
        <v>18</v>
      </c>
      <c r="AD94" s="18">
        <f t="shared" si="73"/>
        <v>-32</v>
      </c>
      <c r="AE94" s="18">
        <f t="shared" si="53"/>
        <v>-32</v>
      </c>
      <c r="AG94" s="3">
        <f t="shared" si="54"/>
        <v>4852</v>
      </c>
      <c r="AH94" s="3">
        <f t="shared" si="55"/>
        <v>5352</v>
      </c>
      <c r="AI94" s="3">
        <f t="shared" si="56"/>
        <v>5275.0894691342583</v>
      </c>
      <c r="AJ94" s="18">
        <f t="shared" si="74"/>
        <v>5384.6552160000001</v>
      </c>
      <c r="AK94" s="18">
        <f t="shared" si="57"/>
        <v>4983.1121817564008</v>
      </c>
      <c r="AM94" s="3">
        <f t="shared" si="58"/>
        <v>2007</v>
      </c>
      <c r="AN94" s="3">
        <f t="shared" si="59"/>
        <v>2228</v>
      </c>
      <c r="AO94" s="3">
        <f t="shared" si="60"/>
        <v>2244.827177053588</v>
      </c>
      <c r="AP94" s="3">
        <f t="shared" si="75"/>
        <v>2343.192</v>
      </c>
      <c r="AQ94" s="3">
        <f t="shared" si="61"/>
        <v>2255.6657712691481</v>
      </c>
      <c r="AR94" s="10"/>
      <c r="AS94" s="4">
        <f t="shared" si="62"/>
        <v>2.5263975155279503</v>
      </c>
      <c r="AT94" s="4">
        <f t="shared" si="63"/>
        <v>2.417538614848032</v>
      </c>
      <c r="AU94" s="4">
        <f t="shared" si="64"/>
        <v>2.4021543985637344</v>
      </c>
      <c r="AV94" s="4">
        <f t="shared" si="65"/>
        <v>2.3498866741527928</v>
      </c>
      <c r="AW94" s="4">
        <f t="shared" si="76"/>
        <v>2.298</v>
      </c>
      <c r="AX94" s="4">
        <f t="shared" si="66"/>
        <v>2.2091536100903184</v>
      </c>
      <c r="AY94" t="s">
        <v>42</v>
      </c>
      <c r="BB94" s="3">
        <v>2292.8240000000001</v>
      </c>
      <c r="BC94" s="3">
        <v>2343.192</v>
      </c>
      <c r="BD94" s="3">
        <v>2395.5839999999998</v>
      </c>
      <c r="BE94" s="3">
        <v>2347.5880000000002</v>
      </c>
      <c r="BF94" s="3">
        <v>2348.0720000000001</v>
      </c>
      <c r="BG94" s="4">
        <v>2.1789999999999998</v>
      </c>
      <c r="BH94" s="4">
        <v>2.298</v>
      </c>
      <c r="BI94" s="4">
        <v>2.419</v>
      </c>
      <c r="BJ94" s="31"/>
      <c r="BK94" s="17">
        <f t="shared" si="67"/>
        <v>43.02</v>
      </c>
      <c r="BL94" s="3">
        <f t="shared" si="68"/>
        <v>4890</v>
      </c>
      <c r="BM94" s="3">
        <f t="shared" si="69"/>
        <v>5370</v>
      </c>
      <c r="BN94" s="3">
        <f t="shared" si="70"/>
        <v>5293.0894691342583</v>
      </c>
      <c r="BO94" s="18">
        <f t="shared" si="71"/>
        <v>5352.6552160000001</v>
      </c>
      <c r="BP94" s="18">
        <f t="shared" si="72"/>
        <v>4951.1121817564008</v>
      </c>
    </row>
    <row r="95" spans="1:68" x14ac:dyDescent="0.25">
      <c r="A95" s="6">
        <v>43.06</v>
      </c>
      <c r="B95" s="3">
        <v>1672</v>
      </c>
      <c r="C95" s="3">
        <v>1614</v>
      </c>
      <c r="D95" s="3">
        <v>3862</v>
      </c>
      <c r="E95" s="3">
        <v>5338</v>
      </c>
      <c r="F95" s="3">
        <v>0</v>
      </c>
      <c r="G95" s="3">
        <v>2290</v>
      </c>
      <c r="H95" s="3">
        <v>2395</v>
      </c>
      <c r="I95" s="3">
        <v>5505</v>
      </c>
      <c r="J95" s="3">
        <v>5505</v>
      </c>
      <c r="K95" s="3">
        <v>0</v>
      </c>
      <c r="L95" s="3">
        <v>2232</v>
      </c>
      <c r="M95" s="3">
        <v>5671</v>
      </c>
      <c r="N95" s="3">
        <v>5671</v>
      </c>
      <c r="O95" s="3">
        <v>2440</v>
      </c>
      <c r="P95" s="3">
        <v>2395</v>
      </c>
      <c r="Q95" s="3">
        <v>5745.5231567000601</v>
      </c>
      <c r="R95" s="3">
        <v>5745.5231567000601</v>
      </c>
      <c r="S95" s="3">
        <v>2527.0495537262259</v>
      </c>
      <c r="T95" s="3">
        <v>2664</v>
      </c>
      <c r="U95" s="3">
        <v>2197.8281873904521</v>
      </c>
      <c r="V95" s="3"/>
      <c r="W95" s="3">
        <f>_xlfn.FORECAST.LINEAR(2055, CHOOSE({1,2,3,4}, F95, I95-J95, M95-N95, Q95-R95), CHOOSE({1,2,3,4}, 2010, 2015, 2020, 2025))</f>
        <v>0</v>
      </c>
      <c r="X95" s="15">
        <f>FORECAST(2055, CHOOSE({1,2,3,4,5}, D95/C95, (E95-F95)/G95, J95/L95, N95/O95, R95/S95), CHOOSE({1,2,3,4,5}, 2000, 2010, 2015, 2020, 2025))</f>
        <v>2.2022201616286896</v>
      </c>
      <c r="Y95" s="15" cm="1">
        <f t="array" ref="Y95">GROWTH(CHOOSE({1,2,3,4,5}, D95/C95, (E95-F95)/G95, J95/L95, N95/O95, R95/S95), CHOOSE({1,2,3,4,5}, 2000, 2010, 2015, 2020, 2025), 2055)</f>
        <v>2.2046567260164385</v>
      </c>
      <c r="AA95" s="3">
        <f t="shared" si="50"/>
        <v>0</v>
      </c>
      <c r="AB95" s="3">
        <f t="shared" si="51"/>
        <v>0</v>
      </c>
      <c r="AC95" s="3">
        <f t="shared" si="52"/>
        <v>0</v>
      </c>
      <c r="AD95" s="18">
        <f t="shared" si="73"/>
        <v>0</v>
      </c>
      <c r="AE95" s="18">
        <f t="shared" si="53"/>
        <v>0</v>
      </c>
      <c r="AG95" s="3">
        <f t="shared" si="54"/>
        <v>5338</v>
      </c>
      <c r="AH95" s="3">
        <f t="shared" si="55"/>
        <v>5671</v>
      </c>
      <c r="AI95" s="3">
        <f t="shared" si="56"/>
        <v>5745.5231567000601</v>
      </c>
      <c r="AJ95" s="18">
        <f t="shared" si="74"/>
        <v>5985.6634199999999</v>
      </c>
      <c r="AK95" s="18">
        <f t="shared" si="57"/>
        <v>4840.1015460670915</v>
      </c>
      <c r="AM95" s="3">
        <f t="shared" si="58"/>
        <v>2290</v>
      </c>
      <c r="AN95" s="3">
        <f t="shared" si="59"/>
        <v>2440</v>
      </c>
      <c r="AO95" s="3">
        <f t="shared" si="60"/>
        <v>2527.0495537262259</v>
      </c>
      <c r="AP95" s="3">
        <f t="shared" si="75"/>
        <v>2465.2649999999999</v>
      </c>
      <c r="AQ95" s="3">
        <f t="shared" si="61"/>
        <v>2197.8281873904521</v>
      </c>
      <c r="AR95" s="10"/>
      <c r="AS95" s="4">
        <f t="shared" si="62"/>
        <v>2.392812887236679</v>
      </c>
      <c r="AT95" s="4">
        <f t="shared" si="63"/>
        <v>2.3310043668122269</v>
      </c>
      <c r="AU95" s="4">
        <f t="shared" si="64"/>
        <v>2.3241803278688526</v>
      </c>
      <c r="AV95" s="4">
        <f t="shared" si="65"/>
        <v>2.2736092168149526</v>
      </c>
      <c r="AW95" s="4">
        <f t="shared" si="76"/>
        <v>2.4279999999999999</v>
      </c>
      <c r="AX95" s="4">
        <f t="shared" si="66"/>
        <v>2.2022201616286896</v>
      </c>
      <c r="AY95" t="s">
        <v>42</v>
      </c>
      <c r="BB95" s="3">
        <v>2454.9459999999999</v>
      </c>
      <c r="BC95" s="3">
        <v>2465.2649999999999</v>
      </c>
      <c r="BD95" s="3">
        <v>2477.2800000000002</v>
      </c>
      <c r="BE95" s="3">
        <v>2459.127</v>
      </c>
      <c r="BF95" s="3">
        <v>2464.3159999999998</v>
      </c>
      <c r="BG95" s="4">
        <v>2.3029999999999999</v>
      </c>
      <c r="BH95" s="4">
        <v>2.4279999999999999</v>
      </c>
      <c r="BI95" s="4">
        <v>2.556</v>
      </c>
      <c r="BJ95" s="31"/>
      <c r="BK95" s="17">
        <f t="shared" si="67"/>
        <v>43.06</v>
      </c>
      <c r="BL95" s="3">
        <f t="shared" si="68"/>
        <v>5338</v>
      </c>
      <c r="BM95" s="3">
        <f t="shared" si="69"/>
        <v>5671</v>
      </c>
      <c r="BN95" s="3">
        <f t="shared" si="70"/>
        <v>5745.5231567000601</v>
      </c>
      <c r="BO95" s="18">
        <f t="shared" si="71"/>
        <v>5985.6634199999999</v>
      </c>
      <c r="BP95" s="18">
        <f t="shared" si="72"/>
        <v>4840.1015460670915</v>
      </c>
    </row>
    <row r="96" spans="1:68" x14ac:dyDescent="0.25">
      <c r="A96" s="6">
        <v>43.07</v>
      </c>
      <c r="B96" s="3">
        <v>469</v>
      </c>
      <c r="C96" s="3">
        <v>436</v>
      </c>
      <c r="D96" s="3">
        <v>1054</v>
      </c>
      <c r="E96" s="3">
        <v>2911</v>
      </c>
      <c r="F96" s="3">
        <v>0</v>
      </c>
      <c r="G96" s="3">
        <v>1484</v>
      </c>
      <c r="H96" s="3">
        <v>1577</v>
      </c>
      <c r="I96" s="3">
        <v>4313</v>
      </c>
      <c r="J96" s="3">
        <v>4302</v>
      </c>
      <c r="K96" s="3">
        <v>11</v>
      </c>
      <c r="L96" s="3">
        <v>2230</v>
      </c>
      <c r="M96" s="3">
        <v>5148</v>
      </c>
      <c r="N96" s="3">
        <v>5148</v>
      </c>
      <c r="O96" s="3">
        <v>2692</v>
      </c>
      <c r="P96" s="3">
        <v>1577</v>
      </c>
      <c r="Q96" s="3">
        <v>5603.4294416251341</v>
      </c>
      <c r="R96" s="3">
        <v>5603.4294416251341</v>
      </c>
      <c r="S96" s="3">
        <v>2995.3282658084458</v>
      </c>
      <c r="T96" s="3">
        <v>3330</v>
      </c>
      <c r="U96" s="3">
        <v>3429.3698441178608</v>
      </c>
      <c r="V96" s="3"/>
      <c r="W96" s="3">
        <f>_xlfn.FORECAST.LINEAR(2055, CHOOSE({1,2,3,4}, F96, I96-J96, M96-N96, Q96-R96), CHOOSE({1,2,3,4}, 2010, 2015, 2020, 2025))</f>
        <v>-5.5</v>
      </c>
      <c r="X96" s="15">
        <f>FORECAST(2055, CHOOSE({1,2,3,4,5}, D96/C96, (E96-F96)/G96, J96/L96, N96/O96, R96/S96), CHOOSE({1,2,3,4,5}, 2000, 2010, 2015, 2020, 2025))</f>
        <v>1.1639712742543651</v>
      </c>
      <c r="Y96" s="15" cm="1">
        <f t="array" ref="Y96">GROWTH(CHOOSE({1,2,3,4,5}, D96/C96, (E96-F96)/G96, J96/L96, N96/O96, R96/S96), CHOOSE({1,2,3,4,5}, 2000, 2010, 2015, 2020, 2025), 2055)</f>
        <v>1.345697226447554</v>
      </c>
      <c r="AA96" s="3">
        <f t="shared" si="50"/>
        <v>0</v>
      </c>
      <c r="AB96" s="3">
        <f t="shared" si="51"/>
        <v>0</v>
      </c>
      <c r="AC96" s="3">
        <f t="shared" si="52"/>
        <v>0</v>
      </c>
      <c r="AD96" s="18">
        <f t="shared" si="73"/>
        <v>-5.5</v>
      </c>
      <c r="AE96" s="18">
        <f t="shared" si="53"/>
        <v>-5.5</v>
      </c>
      <c r="AG96" s="3">
        <f t="shared" si="54"/>
        <v>2911</v>
      </c>
      <c r="AH96" s="3">
        <f t="shared" si="55"/>
        <v>5148</v>
      </c>
      <c r="AI96" s="3">
        <f t="shared" si="56"/>
        <v>5603.4294416251341</v>
      </c>
      <c r="AJ96" s="18">
        <f t="shared" si="74"/>
        <v>6491.6881250000006</v>
      </c>
      <c r="AK96" s="18">
        <f t="shared" si="57"/>
        <v>3991.6879873473599</v>
      </c>
      <c r="AM96" s="3">
        <f t="shared" si="58"/>
        <v>1484</v>
      </c>
      <c r="AN96" s="3">
        <f t="shared" si="59"/>
        <v>2692</v>
      </c>
      <c r="AO96" s="3">
        <f t="shared" si="60"/>
        <v>2995.3282658084458</v>
      </c>
      <c r="AP96" s="3">
        <f t="shared" si="75"/>
        <v>3994.8850000000002</v>
      </c>
      <c r="AQ96" s="3">
        <f t="shared" si="61"/>
        <v>3429.3698441178608</v>
      </c>
      <c r="AR96" s="10"/>
      <c r="AS96" s="4">
        <f t="shared" si="62"/>
        <v>2.4174311926605503</v>
      </c>
      <c r="AT96" s="4">
        <f t="shared" si="63"/>
        <v>1.9615902964959568</v>
      </c>
      <c r="AU96" s="4">
        <f t="shared" si="64"/>
        <v>1.9123328380386331</v>
      </c>
      <c r="AV96" s="4">
        <f t="shared" si="65"/>
        <v>1.8707229873894158</v>
      </c>
      <c r="AW96" s="4">
        <f t="shared" si="76"/>
        <v>1.625</v>
      </c>
      <c r="AX96" s="4">
        <f t="shared" si="66"/>
        <v>1.1639712742543651</v>
      </c>
      <c r="AY96" t="s">
        <v>42</v>
      </c>
      <c r="BB96" s="3">
        <v>3336.2629999999999</v>
      </c>
      <c r="BC96" s="3">
        <v>3994.8850000000002</v>
      </c>
      <c r="BD96" s="3">
        <v>4651.6670000000004</v>
      </c>
      <c r="BE96" s="3">
        <v>3840.5160000000001</v>
      </c>
      <c r="BF96" s="3">
        <v>4005.9450000000002</v>
      </c>
      <c r="BG96" s="4">
        <v>1.5409999999999999</v>
      </c>
      <c r="BH96" s="4">
        <v>1.625</v>
      </c>
      <c r="BI96" s="4">
        <v>1.7110000000000001</v>
      </c>
      <c r="BJ96" s="31"/>
      <c r="BK96" s="17">
        <f t="shared" si="67"/>
        <v>43.07</v>
      </c>
      <c r="BL96" s="3">
        <f t="shared" si="68"/>
        <v>2911</v>
      </c>
      <c r="BM96" s="3">
        <f t="shared" si="69"/>
        <v>5148</v>
      </c>
      <c r="BN96" s="3">
        <f t="shared" si="70"/>
        <v>5603.4294416251341</v>
      </c>
      <c r="BO96" s="18">
        <f t="shared" si="71"/>
        <v>6486.1881250000006</v>
      </c>
      <c r="BP96" s="18">
        <f t="shared" si="72"/>
        <v>3986.1879873473599</v>
      </c>
    </row>
    <row r="97" spans="1:68" x14ac:dyDescent="0.25">
      <c r="A97" s="6">
        <v>43.08</v>
      </c>
      <c r="B97" s="3">
        <v>741</v>
      </c>
      <c r="C97" s="3">
        <v>731</v>
      </c>
      <c r="D97" s="3">
        <v>2095</v>
      </c>
      <c r="E97" s="3">
        <v>2896</v>
      </c>
      <c r="F97" s="3">
        <v>0</v>
      </c>
      <c r="G97" s="3">
        <v>1225</v>
      </c>
      <c r="H97" s="3">
        <v>1276</v>
      </c>
      <c r="I97" s="3">
        <v>3041</v>
      </c>
      <c r="J97" s="3">
        <v>3041</v>
      </c>
      <c r="K97" s="3">
        <v>0</v>
      </c>
      <c r="L97" s="3">
        <v>1277</v>
      </c>
      <c r="M97" s="3">
        <v>3359</v>
      </c>
      <c r="N97" s="3">
        <v>3359</v>
      </c>
      <c r="O97" s="3">
        <v>1493</v>
      </c>
      <c r="P97" s="3">
        <v>1276</v>
      </c>
      <c r="Q97" s="3">
        <v>3299.8702569535603</v>
      </c>
      <c r="R97" s="3">
        <v>3299.8702569535603</v>
      </c>
      <c r="S97" s="3">
        <v>1499.3418678855182</v>
      </c>
      <c r="T97" s="3">
        <v>1583</v>
      </c>
      <c r="U97" s="3">
        <v>1777.0099046868356</v>
      </c>
      <c r="V97" s="3"/>
      <c r="W97" s="3">
        <f>_xlfn.FORECAST.LINEAR(2055, CHOOSE({1,2,3,4}, F97, I97-J97, M97-N97, Q97-R97), CHOOSE({1,2,3,4}, 2010, 2015, 2020, 2025))</f>
        <v>0</v>
      </c>
      <c r="X97" s="15">
        <f>FORECAST(2055, CHOOSE({1,2,3,4,5}, D97/C97, (E97-F97)/G97, J97/L97, N97/O97, R97/S97), CHOOSE({1,2,3,4,5}, 2000, 2010, 2015, 2020, 2025))</f>
        <v>1.3608886026247049</v>
      </c>
      <c r="Y97" s="15" cm="1">
        <f t="array" ref="Y97">GROWTH(CHOOSE({1,2,3,4,5}, D97/C97, (E97-F97)/G97, J97/L97, N97/O97, R97/S97), CHOOSE({1,2,3,4,5}, 2000, 2010, 2015, 2020, 2025), 2055)</f>
        <v>1.5811796850559561</v>
      </c>
      <c r="AA97" s="3">
        <f t="shared" si="50"/>
        <v>0</v>
      </c>
      <c r="AB97" s="3">
        <f t="shared" si="51"/>
        <v>0</v>
      </c>
      <c r="AC97" s="3">
        <f t="shared" si="52"/>
        <v>0</v>
      </c>
      <c r="AD97" s="18">
        <f t="shared" si="73"/>
        <v>0</v>
      </c>
      <c r="AE97" s="18">
        <f t="shared" si="53"/>
        <v>0</v>
      </c>
      <c r="AG97" s="3">
        <f t="shared" si="54"/>
        <v>2896</v>
      </c>
      <c r="AH97" s="3">
        <f t="shared" si="55"/>
        <v>3359</v>
      </c>
      <c r="AI97" s="3">
        <f t="shared" si="56"/>
        <v>3299.8702569535603</v>
      </c>
      <c r="AJ97" s="18">
        <f t="shared" si="74"/>
        <v>4302.2757799999999</v>
      </c>
      <c r="AK97" s="18">
        <f t="shared" si="57"/>
        <v>2418.3125260395277</v>
      </c>
      <c r="AM97" s="3">
        <f t="shared" si="58"/>
        <v>1225</v>
      </c>
      <c r="AN97" s="3">
        <f t="shared" si="59"/>
        <v>1493</v>
      </c>
      <c r="AO97" s="3">
        <f t="shared" si="60"/>
        <v>1499.3418678855182</v>
      </c>
      <c r="AP97" s="3">
        <f t="shared" si="75"/>
        <v>1794.11</v>
      </c>
      <c r="AQ97" s="3">
        <f t="shared" si="61"/>
        <v>1777.0099046868356</v>
      </c>
      <c r="AR97" s="10"/>
      <c r="AS97" s="4">
        <f t="shared" si="62"/>
        <v>2.8659370725034199</v>
      </c>
      <c r="AT97" s="4">
        <f t="shared" si="63"/>
        <v>2.3640816326530611</v>
      </c>
      <c r="AU97" s="4">
        <f t="shared" si="64"/>
        <v>2.2498325519089084</v>
      </c>
      <c r="AV97" s="4">
        <f t="shared" si="65"/>
        <v>2.2008791508018644</v>
      </c>
      <c r="AW97" s="4">
        <f t="shared" si="76"/>
        <v>2.3980000000000001</v>
      </c>
      <c r="AX97" s="4">
        <f t="shared" si="66"/>
        <v>1.3608886026247049</v>
      </c>
      <c r="AY97" t="s">
        <v>42</v>
      </c>
      <c r="BB97" s="3">
        <v>1656.9670000000001</v>
      </c>
      <c r="BC97" s="3">
        <v>1794.11</v>
      </c>
      <c r="BD97" s="3">
        <v>1891.1130000000001</v>
      </c>
      <c r="BE97" s="3">
        <v>1758.08</v>
      </c>
      <c r="BF97" s="3">
        <v>1789.546</v>
      </c>
      <c r="BG97" s="4">
        <v>2.274</v>
      </c>
      <c r="BH97" s="4">
        <v>2.3980000000000001</v>
      </c>
      <c r="BI97" s="4">
        <v>2.524</v>
      </c>
      <c r="BJ97" s="31"/>
      <c r="BK97" s="17">
        <f t="shared" si="67"/>
        <v>43.08</v>
      </c>
      <c r="BL97" s="3">
        <f t="shared" si="68"/>
        <v>2896</v>
      </c>
      <c r="BM97" s="3">
        <f t="shared" si="69"/>
        <v>3359</v>
      </c>
      <c r="BN97" s="3">
        <f t="shared" si="70"/>
        <v>3299.8702569535603</v>
      </c>
      <c r="BO97" s="18">
        <f t="shared" si="71"/>
        <v>4302.2757799999999</v>
      </c>
      <c r="BP97" s="18">
        <f t="shared" si="72"/>
        <v>2418.3125260395277</v>
      </c>
    </row>
    <row r="98" spans="1:68" x14ac:dyDescent="0.25">
      <c r="A98" s="6">
        <v>43.09</v>
      </c>
      <c r="B98" s="3">
        <v>440</v>
      </c>
      <c r="C98" s="3">
        <v>402</v>
      </c>
      <c r="D98" s="3">
        <v>1022</v>
      </c>
      <c r="E98" s="3">
        <v>3621</v>
      </c>
      <c r="F98" s="3">
        <v>11</v>
      </c>
      <c r="G98" s="3">
        <v>1480</v>
      </c>
      <c r="H98" s="3">
        <v>1543</v>
      </c>
      <c r="I98" s="3">
        <v>4191</v>
      </c>
      <c r="J98" s="3">
        <v>4191</v>
      </c>
      <c r="K98" s="3">
        <v>0</v>
      </c>
      <c r="L98" s="3">
        <v>1649</v>
      </c>
      <c r="M98" s="3">
        <v>4496</v>
      </c>
      <c r="N98" s="3">
        <v>4408</v>
      </c>
      <c r="O98" s="3">
        <v>1799</v>
      </c>
      <c r="P98" s="3">
        <v>1543</v>
      </c>
      <c r="Q98" s="3">
        <v>4782.1826840056219</v>
      </c>
      <c r="R98" s="3">
        <v>4694.1826840056219</v>
      </c>
      <c r="S98" s="3">
        <v>1958.40975796096</v>
      </c>
      <c r="T98" s="3">
        <v>2052</v>
      </c>
      <c r="U98" s="3">
        <v>2254.6685715471017</v>
      </c>
      <c r="V98" s="3"/>
      <c r="W98" s="3">
        <f>_xlfn.FORECAST.LINEAR(2055, CHOOSE({1,2,3,4}, F98, I98-J98, M98-N98, Q98-R98), CHOOSE({1,2,3,4}, 2010, 2015, 2020, 2025))</f>
        <v>286</v>
      </c>
      <c r="X98" s="15">
        <f>FORECAST(2055, CHOOSE({1,2,3,4,5}, D98/C98, (E98-F98)/G98, J98/L98, N98/O98, R98/S98), CHOOSE({1,2,3,4,5}, 2000, 2010, 2015, 2020, 2025))</f>
        <v>2.2812898150389724</v>
      </c>
      <c r="Y98" s="15" cm="1">
        <f t="array" ref="Y98">GROWTH(CHOOSE({1,2,3,4,5}, D98/C98, (E98-F98)/G98, J98/L98, N98/O98, R98/S98), CHOOSE({1,2,3,4,5}, 2000, 2010, 2015, 2020, 2025), 2055)</f>
        <v>2.2878557683645764</v>
      </c>
      <c r="AA98" s="3">
        <f t="shared" si="50"/>
        <v>11</v>
      </c>
      <c r="AB98" s="3">
        <f t="shared" si="51"/>
        <v>88</v>
      </c>
      <c r="AC98" s="3">
        <f t="shared" si="52"/>
        <v>88</v>
      </c>
      <c r="AD98" s="18">
        <f t="shared" si="73"/>
        <v>286</v>
      </c>
      <c r="AE98" s="18">
        <f t="shared" si="53"/>
        <v>286</v>
      </c>
      <c r="AG98" s="3">
        <f t="shared" si="54"/>
        <v>3610</v>
      </c>
      <c r="AH98" s="3">
        <f t="shared" si="55"/>
        <v>4408</v>
      </c>
      <c r="AI98" s="3">
        <f t="shared" si="56"/>
        <v>4694.1826840056219</v>
      </c>
      <c r="AJ98" s="18">
        <f t="shared" si="74"/>
        <v>4565.7636570000004</v>
      </c>
      <c r="AK98" s="18">
        <f t="shared" si="57"/>
        <v>5143.5524485588721</v>
      </c>
      <c r="AM98" s="3">
        <f t="shared" si="58"/>
        <v>1480</v>
      </c>
      <c r="AN98" s="3">
        <f t="shared" si="59"/>
        <v>1799</v>
      </c>
      <c r="AO98" s="3">
        <f t="shared" si="60"/>
        <v>1958.40975796096</v>
      </c>
      <c r="AP98" s="3">
        <f t="shared" si="75"/>
        <v>2078.181</v>
      </c>
      <c r="AQ98" s="3">
        <f t="shared" si="61"/>
        <v>2254.6685715471017</v>
      </c>
      <c r="AR98" s="10"/>
      <c r="AS98" s="4">
        <f t="shared" si="62"/>
        <v>2.5422885572139302</v>
      </c>
      <c r="AT98" s="4">
        <f t="shared" si="63"/>
        <v>2.439189189189189</v>
      </c>
      <c r="AU98" s="4">
        <f t="shared" si="64"/>
        <v>2.4502501389660925</v>
      </c>
      <c r="AV98" s="4">
        <f t="shared" si="65"/>
        <v>2.396935914419192</v>
      </c>
      <c r="AW98" s="4">
        <f t="shared" si="76"/>
        <v>2.1970000000000001</v>
      </c>
      <c r="AX98" s="4">
        <f t="shared" si="66"/>
        <v>2.2812898150389724</v>
      </c>
      <c r="AY98" t="s">
        <v>42</v>
      </c>
      <c r="BB98" s="3">
        <v>1959.3610000000001</v>
      </c>
      <c r="BC98" s="3">
        <v>2078.181</v>
      </c>
      <c r="BD98" s="3">
        <v>2187.7040000000002</v>
      </c>
      <c r="BE98" s="3">
        <v>2016.5160000000001</v>
      </c>
      <c r="BF98" s="3">
        <v>2003.184</v>
      </c>
      <c r="BG98" s="4">
        <v>2.0840000000000001</v>
      </c>
      <c r="BH98" s="4">
        <v>2.1970000000000001</v>
      </c>
      <c r="BI98" s="4">
        <v>2.3130000000000002</v>
      </c>
      <c r="BJ98" s="31"/>
      <c r="BK98" s="17">
        <f t="shared" si="67"/>
        <v>43.09</v>
      </c>
      <c r="BL98" s="3">
        <f t="shared" si="68"/>
        <v>3621</v>
      </c>
      <c r="BM98" s="3">
        <f t="shared" si="69"/>
        <v>4496</v>
      </c>
      <c r="BN98" s="3">
        <f t="shared" si="70"/>
        <v>4782.1826840056219</v>
      </c>
      <c r="BO98" s="18">
        <f t="shared" si="71"/>
        <v>4851.7636570000004</v>
      </c>
      <c r="BP98" s="18">
        <f t="shared" si="72"/>
        <v>5429.5524485588721</v>
      </c>
    </row>
    <row r="99" spans="1:68" x14ac:dyDescent="0.25">
      <c r="A99" s="8">
        <v>43.1</v>
      </c>
      <c r="B99" s="3">
        <v>1538</v>
      </c>
      <c r="C99" s="3">
        <v>1427</v>
      </c>
      <c r="D99" s="3">
        <v>3618</v>
      </c>
      <c r="E99" s="3">
        <v>4480</v>
      </c>
      <c r="F99" s="3">
        <v>0</v>
      </c>
      <c r="G99" s="3">
        <v>1824</v>
      </c>
      <c r="H99" s="3">
        <v>1908</v>
      </c>
      <c r="I99" s="3">
        <v>4513</v>
      </c>
      <c r="J99" s="3">
        <v>4513</v>
      </c>
      <c r="K99" s="3">
        <v>0</v>
      </c>
      <c r="L99" s="3">
        <v>1735</v>
      </c>
      <c r="M99" s="3">
        <v>4278</v>
      </c>
      <c r="N99" s="3">
        <v>4278</v>
      </c>
      <c r="O99" s="3">
        <v>1796</v>
      </c>
      <c r="P99" s="3">
        <v>1908</v>
      </c>
      <c r="Q99" s="3">
        <v>4286.2325860127557</v>
      </c>
      <c r="R99" s="3">
        <v>4286.2325860127557</v>
      </c>
      <c r="S99" s="3">
        <v>1839.4809120129444</v>
      </c>
      <c r="T99" s="3">
        <v>1948</v>
      </c>
      <c r="U99" s="3">
        <v>3092.316338066149</v>
      </c>
      <c r="V99" s="3"/>
      <c r="W99" s="3">
        <f>_xlfn.FORECAST.LINEAR(2055, CHOOSE({1,2,3,4}, F99, I99-J99, M99-N99, Q99-R99), CHOOSE({1,2,3,4}, 2010, 2015, 2020, 2025))</f>
        <v>0</v>
      </c>
      <c r="X99" s="15">
        <f>FORECAST(2055, CHOOSE({1,2,3,4,5}, D99/C99, (E99-F99)/G99, J99/L99, N99/O99, R99/S99), CHOOSE({1,2,3,4,5}, 2000, 2010, 2015, 2020, 2025))</f>
        <v>2.1511668288076908</v>
      </c>
      <c r="Y99" s="15" cm="1">
        <f t="array" ref="Y99">GROWTH(CHOOSE({1,2,3,4,5}, D99/C99, (E99-F99)/G99, J99/L99, N99/O99, R99/S99), CHOOSE({1,2,3,4,5}, 2000, 2010, 2015, 2020, 2025), 2055)</f>
        <v>2.164640667347816</v>
      </c>
      <c r="AA99" s="3">
        <f t="shared" si="50"/>
        <v>0</v>
      </c>
      <c r="AB99" s="3">
        <f t="shared" si="51"/>
        <v>0</v>
      </c>
      <c r="AC99" s="3">
        <f t="shared" si="52"/>
        <v>0</v>
      </c>
      <c r="AD99" s="18">
        <f t="shared" si="73"/>
        <v>0</v>
      </c>
      <c r="AE99" s="18">
        <f t="shared" si="53"/>
        <v>0</v>
      </c>
      <c r="AG99" s="3">
        <f t="shared" si="54"/>
        <v>4480</v>
      </c>
      <c r="AH99" s="3">
        <f t="shared" si="55"/>
        <v>4278</v>
      </c>
      <c r="AI99" s="3">
        <f t="shared" si="56"/>
        <v>4286.2325860127557</v>
      </c>
      <c r="AJ99" s="18">
        <f t="shared" si="74"/>
        <v>4527.2613959999999</v>
      </c>
      <c r="AK99" s="18">
        <f t="shared" si="57"/>
        <v>6652.0883306279693</v>
      </c>
      <c r="AM99" s="3">
        <f t="shared" si="58"/>
        <v>1824</v>
      </c>
      <c r="AN99" s="3">
        <f t="shared" si="59"/>
        <v>1796</v>
      </c>
      <c r="AO99" s="3">
        <f t="shared" si="60"/>
        <v>1839.4809120129444</v>
      </c>
      <c r="AP99" s="3">
        <f t="shared" si="75"/>
        <v>1826.982</v>
      </c>
      <c r="AQ99" s="3">
        <f t="shared" si="61"/>
        <v>3092.316338066149</v>
      </c>
      <c r="AR99" s="10"/>
      <c r="AS99" s="4">
        <f t="shared" si="62"/>
        <v>2.5353889278206028</v>
      </c>
      <c r="AT99" s="4">
        <f t="shared" si="63"/>
        <v>2.4561403508771931</v>
      </c>
      <c r="AU99" s="4">
        <f t="shared" si="64"/>
        <v>2.3819599109131402</v>
      </c>
      <c r="AV99" s="4">
        <f t="shared" si="65"/>
        <v>2.3301315920274108</v>
      </c>
      <c r="AW99" s="4">
        <f t="shared" si="76"/>
        <v>2.4780000000000002</v>
      </c>
      <c r="AX99" s="4">
        <f t="shared" si="66"/>
        <v>2.1511668288076908</v>
      </c>
      <c r="AY99" t="s">
        <v>42</v>
      </c>
      <c r="BB99" s="3">
        <v>1814.393</v>
      </c>
      <c r="BC99" s="3">
        <v>1826.982</v>
      </c>
      <c r="BD99" s="3">
        <v>1841.4390000000001</v>
      </c>
      <c r="BE99" s="3">
        <v>1825.479</v>
      </c>
      <c r="BF99" s="3">
        <v>1830.06</v>
      </c>
      <c r="BG99" s="4">
        <v>2.35</v>
      </c>
      <c r="BH99" s="4">
        <v>2.4780000000000002</v>
      </c>
      <c r="BI99" s="4">
        <v>2.609</v>
      </c>
      <c r="BJ99" s="31"/>
      <c r="BK99" s="17">
        <f t="shared" si="67"/>
        <v>43.1</v>
      </c>
      <c r="BL99" s="3">
        <f t="shared" si="68"/>
        <v>4480</v>
      </c>
      <c r="BM99" s="3">
        <f t="shared" si="69"/>
        <v>4278</v>
      </c>
      <c r="BN99" s="3">
        <f t="shared" si="70"/>
        <v>4286.2325860127557</v>
      </c>
      <c r="BO99" s="18">
        <f t="shared" si="71"/>
        <v>4527.2613959999999</v>
      </c>
      <c r="BP99" s="18">
        <f t="shared" si="72"/>
        <v>6652.0883306279693</v>
      </c>
    </row>
    <row r="100" spans="1:68" x14ac:dyDescent="0.25">
      <c r="A100" s="6">
        <v>43.11</v>
      </c>
      <c r="B100" s="3">
        <v>517</v>
      </c>
      <c r="C100" s="3">
        <v>492</v>
      </c>
      <c r="D100" s="3">
        <v>1346</v>
      </c>
      <c r="E100" s="3">
        <v>2780</v>
      </c>
      <c r="F100" s="3">
        <v>0</v>
      </c>
      <c r="G100" s="3">
        <v>987</v>
      </c>
      <c r="H100" s="3">
        <v>1014</v>
      </c>
      <c r="I100" s="3">
        <v>3399</v>
      </c>
      <c r="J100" s="3">
        <v>3399</v>
      </c>
      <c r="K100" s="3">
        <v>0</v>
      </c>
      <c r="L100" s="3">
        <v>1136</v>
      </c>
      <c r="M100" s="3">
        <v>3823</v>
      </c>
      <c r="N100" s="3">
        <v>3823</v>
      </c>
      <c r="O100" s="3">
        <v>1438</v>
      </c>
      <c r="P100" s="3">
        <v>1014</v>
      </c>
      <c r="Q100" s="3">
        <v>4024.3726262425594</v>
      </c>
      <c r="R100" s="3">
        <v>4024.3726262425594</v>
      </c>
      <c r="S100" s="3">
        <v>1547.4148991335576</v>
      </c>
      <c r="T100" s="3">
        <v>1578</v>
      </c>
      <c r="U100" s="3">
        <v>2309.5145562596585</v>
      </c>
      <c r="V100" s="3"/>
      <c r="W100" s="3">
        <f>_xlfn.FORECAST.LINEAR(2055, CHOOSE({1,2,3,4}, F100, I100-J100, M100-N100, Q100-R100), CHOOSE({1,2,3,4}, 2010, 2015, 2020, 2025))</f>
        <v>0</v>
      </c>
      <c r="X100" s="15">
        <f>FORECAST(2055, CHOOSE({1,2,3,4,5}, D100/C100, (E100-F100)/G100, J100/L100, N100/O100, R100/S100), CHOOSE({1,2,3,4,5}, 2000, 2010, 2015, 2020, 2025))</f>
        <v>2.5373393334079548</v>
      </c>
      <c r="Y100" s="15" cm="1">
        <f t="array" ref="Y100">GROWTH(CHOOSE({1,2,3,4,5}, D100/C100, (E100-F100)/G100, J100/L100, N100/O100, R100/S100), CHOOSE({1,2,3,4,5}, 2000, 2010, 2015, 2020, 2025), 2055)</f>
        <v>2.5359323018881832</v>
      </c>
      <c r="AA100" s="3">
        <f t="shared" si="50"/>
        <v>0</v>
      </c>
      <c r="AB100" s="3">
        <f t="shared" si="51"/>
        <v>0</v>
      </c>
      <c r="AC100" s="3">
        <f t="shared" si="52"/>
        <v>0</v>
      </c>
      <c r="AD100" s="18">
        <f t="shared" si="73"/>
        <v>0</v>
      </c>
      <c r="AE100" s="18">
        <f t="shared" si="53"/>
        <v>0</v>
      </c>
      <c r="AG100" s="3">
        <f t="shared" si="54"/>
        <v>2780</v>
      </c>
      <c r="AH100" s="3">
        <f t="shared" si="55"/>
        <v>3823</v>
      </c>
      <c r="AI100" s="3">
        <f t="shared" si="56"/>
        <v>4024.3726262425594</v>
      </c>
      <c r="AJ100" s="18">
        <f t="shared" si="74"/>
        <v>4060.4757120000004</v>
      </c>
      <c r="AK100" s="18">
        <f t="shared" si="57"/>
        <v>5860.0221246758501</v>
      </c>
      <c r="AM100" s="3">
        <f t="shared" si="58"/>
        <v>987</v>
      </c>
      <c r="AN100" s="3">
        <f t="shared" si="59"/>
        <v>1438</v>
      </c>
      <c r="AO100" s="3">
        <f t="shared" si="60"/>
        <v>1547.4148991335576</v>
      </c>
      <c r="AP100" s="3">
        <f t="shared" si="75"/>
        <v>1450.6880000000001</v>
      </c>
      <c r="AQ100" s="3">
        <f t="shared" si="61"/>
        <v>2309.5145562596585</v>
      </c>
      <c r="AR100" s="10"/>
      <c r="AS100" s="4">
        <f t="shared" si="62"/>
        <v>2.7357723577235773</v>
      </c>
      <c r="AT100" s="4">
        <f t="shared" si="63"/>
        <v>2.8166160081053699</v>
      </c>
      <c r="AU100" s="4">
        <f t="shared" si="64"/>
        <v>2.6585535465924894</v>
      </c>
      <c r="AV100" s="4">
        <f t="shared" si="65"/>
        <v>2.6007069135084082</v>
      </c>
      <c r="AW100" s="4">
        <f t="shared" si="76"/>
        <v>2.7989999999999999</v>
      </c>
      <c r="AX100" s="4">
        <f t="shared" si="66"/>
        <v>2.5373393334079548</v>
      </c>
      <c r="AY100" t="s">
        <v>42</v>
      </c>
      <c r="BB100" s="3">
        <v>1446.3720000000001</v>
      </c>
      <c r="BC100" s="3">
        <v>1450.6880000000001</v>
      </c>
      <c r="BD100" s="3">
        <v>1455.19</v>
      </c>
      <c r="BE100" s="3">
        <v>1442.8820000000001</v>
      </c>
      <c r="BF100" s="3">
        <v>1449.4639999999999</v>
      </c>
      <c r="BG100" s="4">
        <v>2.6549999999999998</v>
      </c>
      <c r="BH100" s="4">
        <v>2.7989999999999999</v>
      </c>
      <c r="BI100" s="4">
        <v>2.9470000000000001</v>
      </c>
      <c r="BJ100" s="31"/>
      <c r="BK100" s="17">
        <f t="shared" si="67"/>
        <v>43.11</v>
      </c>
      <c r="BL100" s="3">
        <f t="shared" si="68"/>
        <v>2780</v>
      </c>
      <c r="BM100" s="3">
        <f t="shared" si="69"/>
        <v>3823</v>
      </c>
      <c r="BN100" s="3">
        <f t="shared" si="70"/>
        <v>4024.3726262425594</v>
      </c>
      <c r="BO100" s="18">
        <f t="shared" si="71"/>
        <v>4060.4757120000004</v>
      </c>
      <c r="BP100" s="18">
        <f t="shared" si="72"/>
        <v>5860.0221246758501</v>
      </c>
    </row>
    <row r="101" spans="1:68" x14ac:dyDescent="0.25">
      <c r="A101" s="6">
        <v>44</v>
      </c>
      <c r="B101" s="3">
        <v>805</v>
      </c>
      <c r="C101" s="3">
        <v>682</v>
      </c>
      <c r="D101" s="3">
        <v>946</v>
      </c>
      <c r="E101" s="3">
        <v>1606</v>
      </c>
      <c r="F101" s="3">
        <v>166</v>
      </c>
      <c r="G101" s="3">
        <v>1058</v>
      </c>
      <c r="H101" s="3">
        <v>1371</v>
      </c>
      <c r="I101" s="3">
        <v>1688</v>
      </c>
      <c r="J101" s="3">
        <v>1522</v>
      </c>
      <c r="K101" s="3">
        <v>166</v>
      </c>
      <c r="L101" s="3">
        <v>1112</v>
      </c>
      <c r="M101" s="3">
        <v>1942</v>
      </c>
      <c r="N101" s="3">
        <v>1837</v>
      </c>
      <c r="O101" s="3">
        <v>1361</v>
      </c>
      <c r="P101" s="3">
        <v>1371</v>
      </c>
      <c r="Q101" s="3">
        <v>1913.1058545066949</v>
      </c>
      <c r="R101" s="3">
        <v>1808.1058545066949</v>
      </c>
      <c r="S101" s="3">
        <v>1369.3889563356345</v>
      </c>
      <c r="T101" s="3">
        <v>1582</v>
      </c>
      <c r="U101" s="3">
        <v>1536.6847716736329</v>
      </c>
      <c r="V101" s="3"/>
      <c r="W101" s="3">
        <f>_xlfn.FORECAST.LINEAR(2055, CHOOSE({1,2,3,4}, F101, I101-J101, M101-N101, Q101-R101), CHOOSE({1,2,3,4}, 2010, 2015, 2020, 2025))</f>
        <v>-47.5</v>
      </c>
      <c r="X101" s="15">
        <f>FORECAST(2055, CHOOSE({1,2,3,4,5}, D101/C101, (E101-F101)/G101, J101/L101, N101/O101, R101/S101), CHOOSE({1,2,3,4,5}, 2000, 2010, 2015, 2020, 2025))</f>
        <v>1.2607340084090426</v>
      </c>
      <c r="Y101" s="15" cm="1">
        <f t="array" ref="Y101">GROWTH(CHOOSE({1,2,3,4,5}, D101/C101, (E101-F101)/G101, J101/L101, N101/O101, R101/S101), CHOOSE({1,2,3,4,5}, 2000, 2010, 2015, 2020, 2025), 2055)</f>
        <v>1.2637891538315142</v>
      </c>
      <c r="AA101" s="3">
        <f t="shared" ref="AA101:AA111" si="77">F101</f>
        <v>166</v>
      </c>
      <c r="AB101" s="3">
        <f t="shared" ref="AB101:AB111" si="78">M101-N101</f>
        <v>105</v>
      </c>
      <c r="AC101" s="3">
        <f t="shared" ref="AC101:AC111" si="79">Q101-R101</f>
        <v>105</v>
      </c>
      <c r="AD101" s="18">
        <f t="shared" si="73"/>
        <v>-47.5</v>
      </c>
      <c r="AE101" s="18">
        <f t="shared" ref="AE101:AE111" si="80">W101</f>
        <v>-47.5</v>
      </c>
      <c r="AG101" s="3">
        <f t="shared" ref="AG101:AG111" si="81">E101-F101</f>
        <v>1440</v>
      </c>
      <c r="AH101" s="3">
        <f t="shared" ref="AH101:AH111" si="82">N101</f>
        <v>1837</v>
      </c>
      <c r="AI101" s="3">
        <f t="shared" ref="AI101:AI111" si="83">R101</f>
        <v>1808.1058545066949</v>
      </c>
      <c r="AJ101" s="18">
        <f t="shared" si="74"/>
        <v>2482.7638199999997</v>
      </c>
      <c r="AK101" s="18">
        <f t="shared" ref="AK101:AK111" si="84">U101*AX101</f>
        <v>1937.3507518532335</v>
      </c>
      <c r="AM101" s="3">
        <f t="shared" ref="AM101:AM111" si="85">G101</f>
        <v>1058</v>
      </c>
      <c r="AN101" s="3">
        <f t="shared" ref="AN101:AN111" si="86">O101</f>
        <v>1361</v>
      </c>
      <c r="AO101" s="3">
        <f t="shared" ref="AO101:AO111" si="87">S101</f>
        <v>1369.3889563356345</v>
      </c>
      <c r="AP101" s="3">
        <f t="shared" si="75"/>
        <v>1638.788</v>
      </c>
      <c r="AQ101" s="3">
        <f t="shared" ref="AQ101:AQ111" si="88">U101</f>
        <v>1536.6847716736329</v>
      </c>
      <c r="AR101" s="10"/>
      <c r="AS101" s="4">
        <f t="shared" ref="AS101:AS107" si="89">D101/C101</f>
        <v>1.3870967741935485</v>
      </c>
      <c r="AT101" s="4">
        <f t="shared" ref="AT101:AT112" si="90">(E101-F101)/G101</f>
        <v>1.3610586011342154</v>
      </c>
      <c r="AU101" s="4">
        <f t="shared" ref="AU101:AU112" si="91">N101/O101</f>
        <v>1.3497428361498898</v>
      </c>
      <c r="AV101" s="4">
        <f t="shared" ref="AV101:AV112" si="92">R101/S101</f>
        <v>1.320374204962941</v>
      </c>
      <c r="AW101" s="4">
        <f t="shared" si="76"/>
        <v>1.5149999999999999</v>
      </c>
      <c r="AX101" s="4">
        <f t="shared" ref="AX101:AX112" si="93">X101</f>
        <v>1.2607340084090426</v>
      </c>
      <c r="AY101" t="s">
        <v>42</v>
      </c>
      <c r="BB101" s="3">
        <v>1480.67</v>
      </c>
      <c r="BC101" s="3">
        <v>1638.788</v>
      </c>
      <c r="BD101" s="3">
        <v>1855.0239999999999</v>
      </c>
      <c r="BE101" s="3">
        <v>1738.421</v>
      </c>
      <c r="BF101" s="3">
        <v>1698.4</v>
      </c>
      <c r="BG101" s="4">
        <v>1.4370000000000001</v>
      </c>
      <c r="BH101" s="4">
        <v>1.5149999999999999</v>
      </c>
      <c r="BI101" s="4">
        <v>1.595</v>
      </c>
      <c r="BJ101" s="31"/>
      <c r="BK101" s="17">
        <f t="shared" ref="BK101:BK111" si="94">A101</f>
        <v>44</v>
      </c>
      <c r="BL101" s="3">
        <f t="shared" ref="BL101:BL111" si="95">E101</f>
        <v>1606</v>
      </c>
      <c r="BM101" s="3">
        <f t="shared" ref="BM101:BM111" si="96">M101</f>
        <v>1942</v>
      </c>
      <c r="BN101" s="3">
        <f t="shared" ref="BN101:BN111" si="97">Q101</f>
        <v>1913.1058545066949</v>
      </c>
      <c r="BO101" s="18">
        <f t="shared" ref="BO101:BO111" si="98">AJ101+AD101</f>
        <v>2435.2638199999997</v>
      </c>
      <c r="BP101" s="18">
        <f t="shared" ref="BP101:BP111" si="99">AK101+AE101</f>
        <v>1889.8507518532335</v>
      </c>
    </row>
    <row r="102" spans="1:68" x14ac:dyDescent="0.25">
      <c r="A102" s="6">
        <v>45</v>
      </c>
      <c r="B102" s="3">
        <v>1257</v>
      </c>
      <c r="C102" s="3">
        <v>998</v>
      </c>
      <c r="D102" s="3">
        <v>2439</v>
      </c>
      <c r="E102" s="3">
        <v>2340</v>
      </c>
      <c r="F102" s="3">
        <v>329</v>
      </c>
      <c r="G102" s="3">
        <v>908</v>
      </c>
      <c r="H102" s="3">
        <v>1153</v>
      </c>
      <c r="I102" s="3">
        <v>3084</v>
      </c>
      <c r="J102" s="3">
        <v>2755</v>
      </c>
      <c r="K102" s="3">
        <v>329</v>
      </c>
      <c r="L102" s="3">
        <v>1168</v>
      </c>
      <c r="M102" s="3">
        <v>2441</v>
      </c>
      <c r="N102" s="3">
        <v>1657</v>
      </c>
      <c r="O102" s="3">
        <v>847</v>
      </c>
      <c r="P102" s="3">
        <v>1153</v>
      </c>
      <c r="Q102" s="3">
        <v>2406.6896024217367</v>
      </c>
      <c r="R102" s="3">
        <v>1622.6896024217369</v>
      </c>
      <c r="S102" s="3">
        <v>847.91116725061261</v>
      </c>
      <c r="T102" s="3">
        <v>1061</v>
      </c>
      <c r="U102" s="3">
        <v>1399.071210031218</v>
      </c>
      <c r="V102" s="3"/>
      <c r="W102" s="3">
        <f>_xlfn.FORECAST.LINEAR(2055, CHOOSE({1,2,3,4}, F102, I102-J102, M102-N102, Q102-R102), CHOOSE({1,2,3,4}, 2010, 2015, 2020, 2025))</f>
        <v>1921.5</v>
      </c>
      <c r="X102" s="15">
        <f>FORECAST(2055, CHOOSE({1,2,3,4,5}, D102/C102, (E102-F102)/G102, J102/L102, N102/O102, R102/S102), CHOOSE({1,2,3,4,5}, 2000, 2010, 2015, 2020, 2025))</f>
        <v>1.2992485318823981</v>
      </c>
      <c r="Y102" s="15" cm="1">
        <f t="array" ref="Y102">GROWTH(CHOOSE({1,2,3,4,5}, D102/C102, (E102-F102)/G102, J102/L102, N102/O102, R102/S102), CHOOSE({1,2,3,4,5}, 2000, 2010, 2015, 2020, 2025), 2055)</f>
        <v>1.4435363311301967</v>
      </c>
      <c r="AA102" s="3">
        <f t="shared" si="77"/>
        <v>329</v>
      </c>
      <c r="AB102" s="3">
        <f t="shared" si="78"/>
        <v>784</v>
      </c>
      <c r="AC102" s="3">
        <f t="shared" si="79"/>
        <v>783.99999999999977</v>
      </c>
      <c r="AD102" s="18">
        <f t="shared" si="73"/>
        <v>1921.5</v>
      </c>
      <c r="AE102" s="18">
        <f t="shared" si="80"/>
        <v>1921.5</v>
      </c>
      <c r="AG102" s="3">
        <f t="shared" si="81"/>
        <v>2011</v>
      </c>
      <c r="AH102" s="3">
        <f t="shared" si="82"/>
        <v>1657</v>
      </c>
      <c r="AI102" s="3">
        <f t="shared" si="83"/>
        <v>1622.6896024217369</v>
      </c>
      <c r="AJ102" s="18">
        <f t="shared" si="74"/>
        <v>1996.5822839999998</v>
      </c>
      <c r="AK102" s="18">
        <f t="shared" si="84"/>
        <v>1817.7412156319901</v>
      </c>
      <c r="AM102" s="3">
        <f t="shared" si="85"/>
        <v>908</v>
      </c>
      <c r="AN102" s="3">
        <f t="shared" si="86"/>
        <v>847</v>
      </c>
      <c r="AO102" s="3">
        <f t="shared" si="87"/>
        <v>847.91116725061261</v>
      </c>
      <c r="AP102" s="3">
        <f t="shared" si="75"/>
        <v>912.93200000000002</v>
      </c>
      <c r="AQ102" s="3">
        <f t="shared" si="88"/>
        <v>1399.071210031218</v>
      </c>
      <c r="AR102" s="10"/>
      <c r="AS102" s="4">
        <f t="shared" si="89"/>
        <v>2.4438877755511021</v>
      </c>
      <c r="AT102" s="4">
        <f t="shared" si="90"/>
        <v>2.2147577092511015</v>
      </c>
      <c r="AU102" s="4">
        <f t="shared" si="91"/>
        <v>1.9563164108618654</v>
      </c>
      <c r="AV102" s="4">
        <f t="shared" si="92"/>
        <v>1.913749535441756</v>
      </c>
      <c r="AW102" s="4">
        <f t="shared" si="76"/>
        <v>2.1869999999999998</v>
      </c>
      <c r="AX102" s="4">
        <f t="shared" si="93"/>
        <v>1.2992485318823981</v>
      </c>
      <c r="AY102" t="s">
        <v>42</v>
      </c>
      <c r="BB102" s="3">
        <v>868.93600000000004</v>
      </c>
      <c r="BC102" s="3">
        <v>912.93200000000002</v>
      </c>
      <c r="BD102" s="3">
        <v>991.19299999999998</v>
      </c>
      <c r="BE102" s="3">
        <v>941.27700000000004</v>
      </c>
      <c r="BF102" s="3">
        <v>934.53300000000002</v>
      </c>
      <c r="BG102" s="4">
        <v>2.0739999999999998</v>
      </c>
      <c r="BH102" s="4">
        <v>2.1869999999999998</v>
      </c>
      <c r="BI102" s="4">
        <v>2.3029999999999999</v>
      </c>
      <c r="BJ102" s="31"/>
      <c r="BK102" s="17">
        <f t="shared" si="94"/>
        <v>45</v>
      </c>
      <c r="BL102" s="3">
        <f t="shared" si="95"/>
        <v>2340</v>
      </c>
      <c r="BM102" s="3">
        <f t="shared" si="96"/>
        <v>2441</v>
      </c>
      <c r="BN102" s="3">
        <f t="shared" si="97"/>
        <v>2406.6896024217367</v>
      </c>
      <c r="BO102" s="18">
        <f t="shared" si="98"/>
        <v>3918.0822840000001</v>
      </c>
      <c r="BP102" s="18">
        <f t="shared" si="99"/>
        <v>3739.2412156319901</v>
      </c>
    </row>
    <row r="103" spans="1:68" x14ac:dyDescent="0.25">
      <c r="A103" s="6">
        <v>46</v>
      </c>
      <c r="B103" s="3">
        <v>1784</v>
      </c>
      <c r="C103" s="3">
        <v>1505</v>
      </c>
      <c r="D103" s="3">
        <v>2829</v>
      </c>
      <c r="E103" s="3">
        <v>2800</v>
      </c>
      <c r="F103" s="3">
        <v>96</v>
      </c>
      <c r="G103" s="3">
        <v>1554</v>
      </c>
      <c r="H103" s="3">
        <v>1826</v>
      </c>
      <c r="I103" s="3">
        <v>2771</v>
      </c>
      <c r="J103" s="3">
        <v>2675</v>
      </c>
      <c r="K103" s="3">
        <v>96</v>
      </c>
      <c r="L103" s="3">
        <v>1446</v>
      </c>
      <c r="M103" s="3">
        <v>2446</v>
      </c>
      <c r="N103" s="3">
        <v>2414</v>
      </c>
      <c r="O103" s="3">
        <v>1471</v>
      </c>
      <c r="P103" s="3">
        <v>1826</v>
      </c>
      <c r="Q103" s="3">
        <v>2446.8679575478404</v>
      </c>
      <c r="R103" s="3">
        <v>2414.8679575478404</v>
      </c>
      <c r="S103" s="3">
        <v>1504.2596136987204</v>
      </c>
      <c r="T103" s="3">
        <v>1852</v>
      </c>
      <c r="U103" s="3">
        <v>1788.9763013513934</v>
      </c>
      <c r="V103" s="3"/>
      <c r="W103" s="3">
        <f>_xlfn.FORECAST.LINEAR(2055, CHOOSE({1,2,3,4}, F103, I103-J103, M103-N103, Q103-R103), CHOOSE({1,2,3,4}, 2010, 2015, 2020, 2025))</f>
        <v>-128</v>
      </c>
      <c r="X103" s="15">
        <f>FORECAST(2055, CHOOSE({1,2,3,4,5}, D103/C103, (E103-F103)/G103, J103/L103, N103/O103, R103/S103), CHOOSE({1,2,3,4,5}, 2000, 2010, 2015, 2020, 2025))</f>
        <v>1.3087091955893904</v>
      </c>
      <c r="Y103" s="15" cm="1">
        <f t="array" ref="Y103">GROWTH(CHOOSE({1,2,3,4,5}, D103/C103, (E103-F103)/G103, J103/L103, N103/O103, R103/S103), CHOOSE({1,2,3,4,5}, 2000, 2010, 2015, 2020, 2025), 2055)</f>
        <v>1.3547600290535629</v>
      </c>
      <c r="AA103" s="3">
        <f t="shared" si="77"/>
        <v>96</v>
      </c>
      <c r="AB103" s="3">
        <f t="shared" si="78"/>
        <v>32</v>
      </c>
      <c r="AC103" s="3">
        <f t="shared" si="79"/>
        <v>32</v>
      </c>
      <c r="AD103" s="18">
        <f t="shared" si="73"/>
        <v>-128</v>
      </c>
      <c r="AE103" s="18">
        <f t="shared" si="80"/>
        <v>-128</v>
      </c>
      <c r="AG103" s="3">
        <f t="shared" si="81"/>
        <v>2704</v>
      </c>
      <c r="AH103" s="3">
        <f t="shared" si="82"/>
        <v>2414</v>
      </c>
      <c r="AI103" s="3">
        <f t="shared" si="83"/>
        <v>2414.8679575478404</v>
      </c>
      <c r="AJ103" s="18">
        <f t="shared" si="74"/>
        <v>2309.3196200000002</v>
      </c>
      <c r="AK103" s="18">
        <f t="shared" si="84"/>
        <v>2341.2497362700651</v>
      </c>
      <c r="AM103" s="3">
        <f t="shared" si="85"/>
        <v>1554</v>
      </c>
      <c r="AN103" s="3">
        <f t="shared" si="86"/>
        <v>1471</v>
      </c>
      <c r="AO103" s="3">
        <f t="shared" si="87"/>
        <v>1504.2596136987204</v>
      </c>
      <c r="AP103" s="3">
        <f t="shared" si="75"/>
        <v>1632.028</v>
      </c>
      <c r="AQ103" s="3">
        <f t="shared" si="88"/>
        <v>1788.9763013513934</v>
      </c>
      <c r="AR103" s="10"/>
      <c r="AS103" s="4">
        <f t="shared" si="89"/>
        <v>1.8797342192691029</v>
      </c>
      <c r="AT103" s="4">
        <f t="shared" si="90"/>
        <v>1.74002574002574</v>
      </c>
      <c r="AU103" s="4">
        <f t="shared" si="91"/>
        <v>1.6410605030591434</v>
      </c>
      <c r="AV103" s="4">
        <f t="shared" si="92"/>
        <v>1.6053531820947369</v>
      </c>
      <c r="AW103" s="4">
        <f t="shared" si="76"/>
        <v>1.415</v>
      </c>
      <c r="AX103" s="4">
        <f t="shared" si="93"/>
        <v>1.3087091955893904</v>
      </c>
      <c r="AY103" t="s">
        <v>42</v>
      </c>
      <c r="BB103" s="3">
        <v>1532.8330000000001</v>
      </c>
      <c r="BC103" s="3">
        <v>1632.028</v>
      </c>
      <c r="BD103" s="3">
        <v>1791.1559999999999</v>
      </c>
      <c r="BE103" s="3">
        <v>1724.566</v>
      </c>
      <c r="BF103" s="3">
        <v>1686.838</v>
      </c>
      <c r="BG103" s="4">
        <v>1.3420000000000001</v>
      </c>
      <c r="BH103" s="4">
        <v>1.415</v>
      </c>
      <c r="BI103" s="4">
        <v>1.4890000000000001</v>
      </c>
      <c r="BJ103" s="31"/>
      <c r="BK103" s="17">
        <f t="shared" si="94"/>
        <v>46</v>
      </c>
      <c r="BL103" s="3">
        <f t="shared" si="95"/>
        <v>2800</v>
      </c>
      <c r="BM103" s="3">
        <f t="shared" si="96"/>
        <v>2446</v>
      </c>
      <c r="BN103" s="3">
        <f t="shared" si="97"/>
        <v>2446.8679575478404</v>
      </c>
      <c r="BO103" s="18">
        <f t="shared" si="98"/>
        <v>2181.3196200000002</v>
      </c>
      <c r="BP103" s="18">
        <f t="shared" si="99"/>
        <v>2213.2497362700651</v>
      </c>
    </row>
    <row r="104" spans="1:68" x14ac:dyDescent="0.25">
      <c r="A104" s="6">
        <v>47</v>
      </c>
      <c r="B104" s="3">
        <v>2314</v>
      </c>
      <c r="C104" s="3">
        <v>1742</v>
      </c>
      <c r="D104" s="3">
        <v>3797</v>
      </c>
      <c r="E104" s="3">
        <v>3483</v>
      </c>
      <c r="F104" s="3">
        <v>149</v>
      </c>
      <c r="G104" s="3">
        <v>1716</v>
      </c>
      <c r="H104" s="3">
        <v>2069</v>
      </c>
      <c r="I104" s="3">
        <v>3409</v>
      </c>
      <c r="J104" s="3">
        <v>3260</v>
      </c>
      <c r="K104" s="3">
        <v>149</v>
      </c>
      <c r="L104" s="3">
        <v>1578</v>
      </c>
      <c r="M104" s="3">
        <v>3357</v>
      </c>
      <c r="N104" s="3">
        <v>3133</v>
      </c>
      <c r="O104" s="3">
        <v>1655</v>
      </c>
      <c r="P104" s="3">
        <v>2069</v>
      </c>
      <c r="Q104" s="3">
        <v>3301.137703664981</v>
      </c>
      <c r="R104" s="3">
        <v>3077.137703664981</v>
      </c>
      <c r="S104" s="3">
        <v>1661.6461079169267</v>
      </c>
      <c r="T104" s="3">
        <v>2049</v>
      </c>
      <c r="U104" s="3">
        <v>2001.3798421472948</v>
      </c>
      <c r="V104" s="3"/>
      <c r="W104" s="3">
        <f>_xlfn.FORECAST.LINEAR(2055, CHOOSE({1,2,3,4}, F104, I104-J104, M104-N104, Q104-R104), CHOOSE({1,2,3,4}, 2010, 2015, 2020, 2025))</f>
        <v>411.5</v>
      </c>
      <c r="X104" s="15">
        <f>FORECAST(2055, CHOOSE({1,2,3,4,5}, D104/C104, (E104-F104)/G104, J104/L104, N104/O104, R104/S104), CHOOSE({1,2,3,4,5}, 2000, 2010, 2015, 2020, 2025))</f>
        <v>1.4888737692903007</v>
      </c>
      <c r="Y104" s="15" cm="1">
        <f t="array" ref="Y104">GROWTH(CHOOSE({1,2,3,4,5}, D104/C104, (E104-F104)/G104, J104/L104, N104/O104, R104/S104), CHOOSE({1,2,3,4,5}, 2000, 2010, 2015, 2020, 2025), 2055)</f>
        <v>1.5485036196298143</v>
      </c>
      <c r="AA104" s="3">
        <f t="shared" si="77"/>
        <v>149</v>
      </c>
      <c r="AB104" s="3">
        <f t="shared" si="78"/>
        <v>224</v>
      </c>
      <c r="AC104" s="3">
        <f t="shared" si="79"/>
        <v>224</v>
      </c>
      <c r="AD104" s="18">
        <f t="shared" si="73"/>
        <v>411.5</v>
      </c>
      <c r="AE104" s="18">
        <f t="shared" si="80"/>
        <v>411.5</v>
      </c>
      <c r="AG104" s="3">
        <f t="shared" si="81"/>
        <v>3334</v>
      </c>
      <c r="AH104" s="3">
        <f t="shared" si="82"/>
        <v>3133</v>
      </c>
      <c r="AI104" s="3">
        <f t="shared" si="83"/>
        <v>3077.137703664981</v>
      </c>
      <c r="AJ104" s="18">
        <f t="shared" si="74"/>
        <v>3965.2196819999999</v>
      </c>
      <c r="AK104" s="18">
        <f t="shared" si="84"/>
        <v>2979.8019493594697</v>
      </c>
      <c r="AM104" s="3">
        <f t="shared" si="85"/>
        <v>1716</v>
      </c>
      <c r="AN104" s="3">
        <f t="shared" si="86"/>
        <v>1655</v>
      </c>
      <c r="AO104" s="3">
        <f t="shared" si="87"/>
        <v>1661.6461079169267</v>
      </c>
      <c r="AP104" s="3">
        <f t="shared" si="75"/>
        <v>1725.509</v>
      </c>
      <c r="AQ104" s="3">
        <f t="shared" si="88"/>
        <v>2001.3798421472948</v>
      </c>
      <c r="AR104" s="10"/>
      <c r="AS104" s="4">
        <f t="shared" si="89"/>
        <v>2.1796785304247992</v>
      </c>
      <c r="AT104" s="4">
        <f t="shared" si="90"/>
        <v>1.942890442890443</v>
      </c>
      <c r="AU104" s="4">
        <f t="shared" si="91"/>
        <v>1.8930513595166163</v>
      </c>
      <c r="AV104" s="4">
        <f t="shared" si="92"/>
        <v>1.8518610485132381</v>
      </c>
      <c r="AW104" s="4">
        <f t="shared" si="76"/>
        <v>2.298</v>
      </c>
      <c r="AX104" s="4">
        <f t="shared" si="93"/>
        <v>1.4888737692903007</v>
      </c>
      <c r="AY104" t="s">
        <v>42</v>
      </c>
      <c r="BB104" s="3">
        <v>1678.117</v>
      </c>
      <c r="BC104" s="3">
        <v>1725.509</v>
      </c>
      <c r="BD104" s="3">
        <v>1815.12</v>
      </c>
      <c r="BE104" s="3">
        <v>1761.704</v>
      </c>
      <c r="BF104" s="3">
        <v>1756.9829999999999</v>
      </c>
      <c r="BG104" s="4">
        <v>2.1789999999999998</v>
      </c>
      <c r="BH104" s="4">
        <v>2.298</v>
      </c>
      <c r="BI104" s="4">
        <v>2.419</v>
      </c>
      <c r="BJ104" s="31"/>
      <c r="BK104" s="17">
        <f t="shared" si="94"/>
        <v>47</v>
      </c>
      <c r="BL104" s="3">
        <f t="shared" si="95"/>
        <v>3483</v>
      </c>
      <c r="BM104" s="3">
        <f t="shared" si="96"/>
        <v>3357</v>
      </c>
      <c r="BN104" s="3">
        <f t="shared" si="97"/>
        <v>3301.137703664981</v>
      </c>
      <c r="BO104" s="18">
        <f t="shared" si="98"/>
        <v>4376.7196819999999</v>
      </c>
      <c r="BP104" s="18">
        <f t="shared" si="99"/>
        <v>3391.3019493594697</v>
      </c>
    </row>
    <row r="105" spans="1:68" x14ac:dyDescent="0.25">
      <c r="A105" s="6">
        <v>48.01</v>
      </c>
      <c r="B105" s="3">
        <v>1531</v>
      </c>
      <c r="C105" s="3">
        <v>1403</v>
      </c>
      <c r="D105" s="3">
        <v>2841</v>
      </c>
      <c r="E105" s="3">
        <v>2672</v>
      </c>
      <c r="F105" s="3">
        <v>0</v>
      </c>
      <c r="G105" s="3">
        <v>1356</v>
      </c>
      <c r="H105" s="3">
        <v>1499</v>
      </c>
      <c r="I105" s="3">
        <v>2658</v>
      </c>
      <c r="J105" s="3">
        <v>2640</v>
      </c>
      <c r="K105" s="3">
        <v>18</v>
      </c>
      <c r="L105" s="3">
        <v>1267</v>
      </c>
      <c r="M105" s="3">
        <v>2415</v>
      </c>
      <c r="N105" s="3">
        <v>2411</v>
      </c>
      <c r="O105" s="3">
        <v>1300</v>
      </c>
      <c r="P105" s="3">
        <v>1499</v>
      </c>
      <c r="Q105" s="3">
        <v>2363.5206135975873</v>
      </c>
      <c r="R105" s="3">
        <v>2359.5206135975873</v>
      </c>
      <c r="S105" s="3">
        <v>1300.5406093533481</v>
      </c>
      <c r="T105" s="3">
        <v>1516</v>
      </c>
      <c r="U105" s="3">
        <v>1421.0096039162406</v>
      </c>
      <c r="V105" s="3"/>
      <c r="W105" s="3">
        <f>_xlfn.FORECAST.LINEAR(2055, CHOOSE({1,2,3,4}, F105, I105-J105, M105-N105, Q105-R105), CHOOSE({1,2,3,4}, 2010, 2015, 2020, 2025))</f>
        <v>5</v>
      </c>
      <c r="X105" s="15">
        <f>FORECAST(2055, CHOOSE({1,2,3,4,5}, D105/C105, (E105-F105)/G105, J105/L105, N105/O105, R105/S105), CHOOSE({1,2,3,4,5}, 2000, 2010, 2015, 2020, 2025))</f>
        <v>1.6101808130242112</v>
      </c>
      <c r="Y105" s="15" cm="1">
        <f t="array" ref="Y105">GROWTH(CHOOSE({1,2,3,4,5}, D105/C105, (E105-F105)/G105, J105/L105, N105/O105, R105/S105), CHOOSE({1,2,3,4,5}, 2000, 2010, 2015, 2020, 2025), 2055)</f>
        <v>1.6309710252626866</v>
      </c>
      <c r="AA105" s="3">
        <f t="shared" si="77"/>
        <v>0</v>
      </c>
      <c r="AB105" s="3">
        <f t="shared" si="78"/>
        <v>4</v>
      </c>
      <c r="AC105" s="3">
        <f t="shared" si="79"/>
        <v>4</v>
      </c>
      <c r="AD105" s="18">
        <f t="shared" si="73"/>
        <v>5</v>
      </c>
      <c r="AE105" s="18">
        <f t="shared" si="80"/>
        <v>5</v>
      </c>
      <c r="AG105" s="3">
        <f t="shared" si="81"/>
        <v>2672</v>
      </c>
      <c r="AH105" s="3">
        <f t="shared" si="82"/>
        <v>2411</v>
      </c>
      <c r="AI105" s="3">
        <f t="shared" si="83"/>
        <v>2359.5206135975873</v>
      </c>
      <c r="AJ105" s="18">
        <f t="shared" si="74"/>
        <v>2597.5931519999999</v>
      </c>
      <c r="AK105" s="18">
        <f t="shared" si="84"/>
        <v>2288.0823993490649</v>
      </c>
      <c r="AM105" s="3">
        <f t="shared" si="85"/>
        <v>1356</v>
      </c>
      <c r="AN105" s="3">
        <f t="shared" si="86"/>
        <v>1300</v>
      </c>
      <c r="AO105" s="3">
        <f t="shared" si="87"/>
        <v>1300.5406093533481</v>
      </c>
      <c r="AP105" s="3">
        <f t="shared" si="75"/>
        <v>1341.732</v>
      </c>
      <c r="AQ105" s="3">
        <f t="shared" si="88"/>
        <v>1421.0096039162406</v>
      </c>
      <c r="AR105" s="10"/>
      <c r="AS105" s="4">
        <f t="shared" si="89"/>
        <v>2.0249465431218816</v>
      </c>
      <c r="AT105" s="4">
        <f t="shared" si="90"/>
        <v>1.9705014749262537</v>
      </c>
      <c r="AU105" s="4">
        <f t="shared" si="91"/>
        <v>1.8546153846153846</v>
      </c>
      <c r="AV105" s="4">
        <f t="shared" si="92"/>
        <v>1.8142613899390521</v>
      </c>
      <c r="AW105" s="4">
        <f t="shared" si="76"/>
        <v>1.9359999999999999</v>
      </c>
      <c r="AX105" s="4">
        <f t="shared" si="93"/>
        <v>1.6101808130242112</v>
      </c>
      <c r="AY105" t="s">
        <v>42</v>
      </c>
      <c r="BB105" s="3">
        <v>1317.5709999999999</v>
      </c>
      <c r="BC105" s="3">
        <v>1341.732</v>
      </c>
      <c r="BD105" s="3">
        <v>1373.633</v>
      </c>
      <c r="BE105" s="3">
        <v>1340.1559999999999</v>
      </c>
      <c r="BF105" s="3">
        <v>1344.3389999999999</v>
      </c>
      <c r="BG105" s="4">
        <v>1.8360000000000001</v>
      </c>
      <c r="BH105" s="4">
        <v>1.9359999999999999</v>
      </c>
      <c r="BI105" s="4">
        <v>2.0390000000000001</v>
      </c>
      <c r="BJ105" s="31"/>
      <c r="BK105" s="17">
        <f t="shared" si="94"/>
        <v>48.01</v>
      </c>
      <c r="BL105" s="3">
        <f t="shared" si="95"/>
        <v>2672</v>
      </c>
      <c r="BM105" s="3">
        <f t="shared" si="96"/>
        <v>2415</v>
      </c>
      <c r="BN105" s="3">
        <f t="shared" si="97"/>
        <v>2363.5206135975873</v>
      </c>
      <c r="BO105" s="18">
        <f t="shared" si="98"/>
        <v>2602.5931519999999</v>
      </c>
      <c r="BP105" s="18">
        <f t="shared" si="99"/>
        <v>2293.0823993490649</v>
      </c>
    </row>
    <row r="106" spans="1:68" x14ac:dyDescent="0.25">
      <c r="A106" s="6">
        <v>49.01</v>
      </c>
      <c r="B106" s="3">
        <v>1356</v>
      </c>
      <c r="C106" s="3">
        <v>1303</v>
      </c>
      <c r="D106" s="3">
        <v>2509</v>
      </c>
      <c r="E106" s="3">
        <v>2609</v>
      </c>
      <c r="F106" s="3">
        <v>0</v>
      </c>
      <c r="G106" s="3">
        <v>1335</v>
      </c>
      <c r="H106" s="3">
        <v>1447</v>
      </c>
      <c r="I106" s="3">
        <v>2649</v>
      </c>
      <c r="J106" s="3">
        <v>2649</v>
      </c>
      <c r="K106" s="3">
        <v>0</v>
      </c>
      <c r="L106" s="3">
        <v>1274</v>
      </c>
      <c r="M106" s="3">
        <v>2477</v>
      </c>
      <c r="N106" s="3">
        <v>2477</v>
      </c>
      <c r="O106" s="3">
        <v>1297</v>
      </c>
      <c r="P106" s="3">
        <v>1447</v>
      </c>
      <c r="Q106" s="3">
        <v>2407.2191985551358</v>
      </c>
      <c r="R106" s="3">
        <v>2407.2191985551358</v>
      </c>
      <c r="S106" s="3">
        <v>1288.497581516953</v>
      </c>
      <c r="T106" s="3">
        <v>1432</v>
      </c>
      <c r="U106" s="3">
        <v>1356.1916219832192</v>
      </c>
      <c r="V106" s="3"/>
      <c r="W106" s="3">
        <f>_xlfn.FORECAST.LINEAR(2055, CHOOSE({1,2,3,4}, F106, I106-J106, M106-N106, Q106-R106), CHOOSE({1,2,3,4}, 2010, 2015, 2020, 2025))</f>
        <v>0</v>
      </c>
      <c r="X106" s="15">
        <f>FORECAST(2055, CHOOSE({1,2,3,4,5}, D106/C106, (E106-F106)/G106, J106/L106, N106/O106, R106/S106), CHOOSE({1,2,3,4,5}, 2000, 2010, 2015, 2020, 2025))</f>
        <v>1.8713758354249208</v>
      </c>
      <c r="Y106" s="15" cm="1">
        <f t="array" ref="Y106">GROWTH(CHOOSE({1,2,3,4,5}, D106/C106, (E106-F106)/G106, J106/L106, N106/O106, R106/S106), CHOOSE({1,2,3,4,5}, 2000, 2010, 2015, 2020, 2025), 2055)</f>
        <v>1.8691671396890388</v>
      </c>
      <c r="AA106" s="3">
        <f t="shared" si="77"/>
        <v>0</v>
      </c>
      <c r="AB106" s="3">
        <f t="shared" si="78"/>
        <v>0</v>
      </c>
      <c r="AC106" s="3">
        <f t="shared" si="79"/>
        <v>0</v>
      </c>
      <c r="AD106" s="18">
        <f t="shared" si="73"/>
        <v>0</v>
      </c>
      <c r="AE106" s="18">
        <f t="shared" si="80"/>
        <v>0</v>
      </c>
      <c r="AG106" s="3">
        <f t="shared" si="81"/>
        <v>2609</v>
      </c>
      <c r="AH106" s="3">
        <f t="shared" si="82"/>
        <v>2477</v>
      </c>
      <c r="AI106" s="3">
        <f t="shared" si="83"/>
        <v>2407.2191985551358</v>
      </c>
      <c r="AJ106" s="18">
        <f t="shared" si="74"/>
        <v>2448.710732</v>
      </c>
      <c r="AK106" s="18">
        <f t="shared" si="84"/>
        <v>2537.9442295851254</v>
      </c>
      <c r="AM106" s="3">
        <f t="shared" si="85"/>
        <v>1335</v>
      </c>
      <c r="AN106" s="3">
        <f t="shared" si="86"/>
        <v>1297</v>
      </c>
      <c r="AO106" s="3">
        <f t="shared" si="87"/>
        <v>1288.497581516953</v>
      </c>
      <c r="AP106" s="3">
        <f t="shared" si="75"/>
        <v>1298.3620000000001</v>
      </c>
      <c r="AQ106" s="3">
        <f t="shared" si="88"/>
        <v>1356.1916219832192</v>
      </c>
      <c r="AR106" s="10"/>
      <c r="AS106" s="4">
        <f t="shared" si="89"/>
        <v>1.9255564082885648</v>
      </c>
      <c r="AT106" s="4">
        <f t="shared" si="90"/>
        <v>1.9543071161048688</v>
      </c>
      <c r="AU106" s="4">
        <f t="shared" si="91"/>
        <v>1.9097918272937549</v>
      </c>
      <c r="AV106" s="4">
        <f t="shared" si="92"/>
        <v>1.8682372657006525</v>
      </c>
      <c r="AW106" s="4">
        <f t="shared" si="76"/>
        <v>1.8859999999999999</v>
      </c>
      <c r="AX106" s="4">
        <f t="shared" si="93"/>
        <v>1.8713758354249208</v>
      </c>
      <c r="AY106" t="s">
        <v>42</v>
      </c>
      <c r="BB106" s="3">
        <v>1297.5709999999999</v>
      </c>
      <c r="BC106" s="3">
        <v>1298.3620000000001</v>
      </c>
      <c r="BD106" s="3">
        <v>1299.4390000000001</v>
      </c>
      <c r="BE106" s="3">
        <v>1298.671</v>
      </c>
      <c r="BF106" s="3">
        <v>1298.2829999999999</v>
      </c>
      <c r="BG106" s="4">
        <v>1.7889999999999999</v>
      </c>
      <c r="BH106" s="4">
        <v>1.8859999999999999</v>
      </c>
      <c r="BI106" s="4">
        <v>1.986</v>
      </c>
      <c r="BJ106" s="31"/>
      <c r="BK106" s="17">
        <f t="shared" si="94"/>
        <v>49.01</v>
      </c>
      <c r="BL106" s="3">
        <f t="shared" si="95"/>
        <v>2609</v>
      </c>
      <c r="BM106" s="3">
        <f t="shared" si="96"/>
        <v>2477</v>
      </c>
      <c r="BN106" s="3">
        <f t="shared" si="97"/>
        <v>2407.2191985551358</v>
      </c>
      <c r="BO106" s="18">
        <f t="shared" si="98"/>
        <v>2448.710732</v>
      </c>
      <c r="BP106" s="18">
        <f t="shared" si="99"/>
        <v>2537.9442295851254</v>
      </c>
    </row>
    <row r="107" spans="1:68" x14ac:dyDescent="0.25">
      <c r="A107" s="6">
        <v>49.02</v>
      </c>
      <c r="B107" s="3">
        <v>1699</v>
      </c>
      <c r="C107" s="3">
        <v>1647</v>
      </c>
      <c r="D107" s="3">
        <v>3729</v>
      </c>
      <c r="E107" s="3">
        <v>3671</v>
      </c>
      <c r="F107" s="3">
        <v>0</v>
      </c>
      <c r="G107" s="3">
        <v>1655</v>
      </c>
      <c r="H107" s="3">
        <v>1725</v>
      </c>
      <c r="I107" s="3">
        <v>3756</v>
      </c>
      <c r="J107" s="3">
        <v>3756</v>
      </c>
      <c r="K107" s="3">
        <v>0</v>
      </c>
      <c r="L107" s="3">
        <v>1591</v>
      </c>
      <c r="M107" s="3">
        <v>3804</v>
      </c>
      <c r="N107" s="3">
        <v>3804</v>
      </c>
      <c r="O107" s="3">
        <v>1662</v>
      </c>
      <c r="P107" s="3">
        <v>1725</v>
      </c>
      <c r="Q107" s="3">
        <v>3731.5865396077866</v>
      </c>
      <c r="R107" s="3">
        <v>3731.5865396077866</v>
      </c>
      <c r="S107" s="3">
        <v>1666.6255246373705</v>
      </c>
      <c r="T107" s="3">
        <v>1762</v>
      </c>
      <c r="U107" s="3">
        <v>1826.8698907891599</v>
      </c>
      <c r="V107" s="3"/>
      <c r="W107" s="3">
        <f>_xlfn.FORECAST.LINEAR(2055, CHOOSE({1,2,3,4}, F107, I107-J107, M107-N107, Q107-R107), CHOOSE({1,2,3,4}, 2010, 2015, 2020, 2025))</f>
        <v>0</v>
      </c>
      <c r="X107" s="15">
        <f>FORECAST(2055, CHOOSE({1,2,3,4,5}, D107/C107, (E107-F107)/G107, J107/L107, N107/O107, R107/S107), CHOOSE({1,2,3,4,5}, 2000, 2010, 2015, 2020, 2025))</f>
        <v>2.2910742457229025</v>
      </c>
      <c r="Y107" s="15" cm="1">
        <f t="array" ref="Y107">GROWTH(CHOOSE({1,2,3,4,5}, D107/C107, (E107-F107)/G107, J107/L107, N107/O107, R107/S107), CHOOSE({1,2,3,4,5}, 2000, 2010, 2015, 2020, 2025), 2055)</f>
        <v>2.2904025482669379</v>
      </c>
      <c r="AA107" s="3">
        <f t="shared" si="77"/>
        <v>0</v>
      </c>
      <c r="AB107" s="3">
        <f t="shared" si="78"/>
        <v>0</v>
      </c>
      <c r="AC107" s="3">
        <f t="shared" si="79"/>
        <v>0</v>
      </c>
      <c r="AD107" s="18">
        <f t="shared" si="73"/>
        <v>0</v>
      </c>
      <c r="AE107" s="18">
        <f t="shared" si="80"/>
        <v>0</v>
      </c>
      <c r="AG107" s="3">
        <f t="shared" si="81"/>
        <v>3671</v>
      </c>
      <c r="AH107" s="3">
        <f t="shared" si="82"/>
        <v>3804</v>
      </c>
      <c r="AI107" s="3">
        <f t="shared" si="83"/>
        <v>3731.5865396077866</v>
      </c>
      <c r="AJ107" s="18">
        <f t="shared" si="74"/>
        <v>4106.8042780000005</v>
      </c>
      <c r="AK107" s="18">
        <f t="shared" si="84"/>
        <v>4185.4945570736554</v>
      </c>
      <c r="AM107" s="3">
        <f t="shared" si="85"/>
        <v>1655</v>
      </c>
      <c r="AN107" s="3">
        <f t="shared" si="86"/>
        <v>1662</v>
      </c>
      <c r="AO107" s="3">
        <f t="shared" si="87"/>
        <v>1666.6255246373705</v>
      </c>
      <c r="AP107" s="3">
        <f t="shared" si="75"/>
        <v>1670.7909999999999</v>
      </c>
      <c r="AQ107" s="3">
        <f t="shared" si="88"/>
        <v>1826.8698907891599</v>
      </c>
      <c r="AR107" s="10"/>
      <c r="AS107" s="4">
        <f t="shared" si="89"/>
        <v>2.2641165755919856</v>
      </c>
      <c r="AT107" s="4">
        <f t="shared" si="90"/>
        <v>2.2181268882175225</v>
      </c>
      <c r="AU107" s="4">
        <f t="shared" si="91"/>
        <v>2.2888086642599279</v>
      </c>
      <c r="AV107" s="4">
        <f t="shared" si="92"/>
        <v>2.2390071941444174</v>
      </c>
      <c r="AW107" s="4">
        <f t="shared" si="76"/>
        <v>2.4580000000000002</v>
      </c>
      <c r="AX107" s="4">
        <f t="shared" si="93"/>
        <v>2.2910742457229025</v>
      </c>
      <c r="AY107" t="s">
        <v>42</v>
      </c>
      <c r="BB107" s="3">
        <v>1667.202</v>
      </c>
      <c r="BC107" s="3">
        <v>1670.7909999999999</v>
      </c>
      <c r="BD107" s="3">
        <v>1674.9259999999999</v>
      </c>
      <c r="BE107" s="3">
        <v>1671.471</v>
      </c>
      <c r="BF107" s="3">
        <v>1669.6389999999999</v>
      </c>
      <c r="BG107" s="4">
        <v>2.331</v>
      </c>
      <c r="BH107" s="4">
        <v>2.4580000000000002</v>
      </c>
      <c r="BI107" s="4">
        <v>2.5880000000000001</v>
      </c>
      <c r="BJ107" s="31"/>
      <c r="BK107" s="17">
        <f t="shared" si="94"/>
        <v>49.02</v>
      </c>
      <c r="BL107" s="3">
        <f t="shared" si="95"/>
        <v>3671</v>
      </c>
      <c r="BM107" s="3">
        <f t="shared" si="96"/>
        <v>3804</v>
      </c>
      <c r="BN107" s="3">
        <f t="shared" si="97"/>
        <v>3731.5865396077866</v>
      </c>
      <c r="BO107" s="18">
        <f t="shared" si="98"/>
        <v>4106.8042780000005</v>
      </c>
      <c r="BP107" s="18">
        <f t="shared" si="99"/>
        <v>4185.4945570736554</v>
      </c>
    </row>
    <row r="108" spans="1:68" x14ac:dyDescent="0.25">
      <c r="A108" s="6">
        <v>9801</v>
      </c>
      <c r="B108" s="3">
        <v>0</v>
      </c>
      <c r="C108" s="3">
        <v>0</v>
      </c>
      <c r="D108" s="3">
        <v>0</v>
      </c>
      <c r="E108" s="3">
        <v>2</v>
      </c>
      <c r="F108" s="3">
        <v>0</v>
      </c>
      <c r="G108" s="3">
        <v>2</v>
      </c>
      <c r="H108" s="3">
        <v>2</v>
      </c>
      <c r="I108" s="3">
        <v>2</v>
      </c>
      <c r="J108" s="3">
        <v>2</v>
      </c>
      <c r="K108" s="3">
        <v>0</v>
      </c>
      <c r="L108" s="3">
        <v>2</v>
      </c>
      <c r="M108" s="3">
        <v>4</v>
      </c>
      <c r="N108" s="3">
        <v>4</v>
      </c>
      <c r="O108" s="3">
        <v>1</v>
      </c>
      <c r="P108" s="3">
        <v>2</v>
      </c>
      <c r="Q108" s="3">
        <v>3.9171746588334027</v>
      </c>
      <c r="R108" s="3">
        <v>3.9171746588334027</v>
      </c>
      <c r="S108" s="3">
        <v>1.0010757582651861</v>
      </c>
      <c r="T108" s="3">
        <v>1</v>
      </c>
      <c r="U108" s="3">
        <v>1.9943994440929693</v>
      </c>
      <c r="V108" s="3"/>
      <c r="W108" s="3">
        <f>_xlfn.FORECAST.LINEAR(2055, CHOOSE({1,2,3,4}, F108, I108-J108, M108-N108, Q108-R108), CHOOSE({1,2,3,4}, 2010, 2015, 2020, 2025))</f>
        <v>0</v>
      </c>
      <c r="X108" s="15">
        <f>FORECAST(2055, CHOOSE({1,2,3,4}, (E108-F108)/G108, J108/L108, N108/O108, R108/S108), CHOOSE({1,2,3,4}, 2010, 2015, 2020, 2025))</f>
        <v>11.282413135299691</v>
      </c>
      <c r="Y108" s="15" cm="1">
        <f t="array" ref="Y108">GROWTH(CHOOSE({1,2,3,4}, (E108-F108)/G108, J108/L108, N108/O108, R108/S108), CHOOSE({1,2,3,4}, 2010, 2015, 2020, 2025), 2055)</f>
        <v>121.15043284865514</v>
      </c>
      <c r="AA108" s="3">
        <f t="shared" si="77"/>
        <v>0</v>
      </c>
      <c r="AB108" s="3">
        <f t="shared" si="78"/>
        <v>0</v>
      </c>
      <c r="AC108" s="3">
        <f t="shared" si="79"/>
        <v>0</v>
      </c>
      <c r="AD108" s="18">
        <f t="shared" si="73"/>
        <v>0</v>
      </c>
      <c r="AE108" s="18">
        <f t="shared" si="80"/>
        <v>0</v>
      </c>
      <c r="AG108" s="3">
        <f t="shared" si="81"/>
        <v>2</v>
      </c>
      <c r="AH108" s="3">
        <f t="shared" si="82"/>
        <v>4</v>
      </c>
      <c r="AI108" s="3">
        <f t="shared" si="83"/>
        <v>3.9171746588334027</v>
      </c>
      <c r="AJ108" s="18">
        <f t="shared" si="74"/>
        <v>2.3180000000000001</v>
      </c>
      <c r="AK108" s="18">
        <f t="shared" si="84"/>
        <v>22.50163848506892</v>
      </c>
      <c r="AM108" s="3">
        <f t="shared" si="85"/>
        <v>2</v>
      </c>
      <c r="AN108" s="3">
        <f t="shared" si="86"/>
        <v>1</v>
      </c>
      <c r="AO108" s="3">
        <f t="shared" si="87"/>
        <v>1.0010757582651861</v>
      </c>
      <c r="AP108" s="3">
        <f t="shared" si="75"/>
        <v>1</v>
      </c>
      <c r="AQ108" s="3">
        <f t="shared" si="88"/>
        <v>1.9943994440929693</v>
      </c>
      <c r="AR108" s="10"/>
      <c r="AS108" s="4">
        <v>0</v>
      </c>
      <c r="AT108" s="4">
        <f t="shared" si="90"/>
        <v>1</v>
      </c>
      <c r="AU108" s="4">
        <f t="shared" si="91"/>
        <v>4</v>
      </c>
      <c r="AV108" s="4">
        <f t="shared" si="92"/>
        <v>3.9129652541198969</v>
      </c>
      <c r="AW108" s="4">
        <f t="shared" si="76"/>
        <v>2.3180000000000001</v>
      </c>
      <c r="AX108" s="4">
        <f t="shared" si="93"/>
        <v>11.282413135299691</v>
      </c>
      <c r="AY108" t="s">
        <v>42</v>
      </c>
      <c r="BB108" s="3">
        <v>1</v>
      </c>
      <c r="BC108" s="3">
        <v>1</v>
      </c>
      <c r="BD108" s="3">
        <v>1</v>
      </c>
      <c r="BE108" s="3">
        <v>1</v>
      </c>
      <c r="BF108" s="3">
        <v>1</v>
      </c>
      <c r="BG108" s="4">
        <v>2.198</v>
      </c>
      <c r="BH108" s="4">
        <v>2.3180000000000001</v>
      </c>
      <c r="BI108" s="4">
        <v>2.44</v>
      </c>
      <c r="BJ108" s="31"/>
      <c r="BK108" s="17">
        <f t="shared" si="94"/>
        <v>9801</v>
      </c>
      <c r="BL108" s="3">
        <f t="shared" si="95"/>
        <v>2</v>
      </c>
      <c r="BM108" s="3">
        <f t="shared" si="96"/>
        <v>4</v>
      </c>
      <c r="BN108" s="3">
        <f t="shared" si="97"/>
        <v>3.9171746588334027</v>
      </c>
      <c r="BO108" s="18">
        <f t="shared" si="98"/>
        <v>2.3180000000000001</v>
      </c>
      <c r="BP108" s="18">
        <f t="shared" si="99"/>
        <v>22.50163848506892</v>
      </c>
    </row>
    <row r="109" spans="1:68" x14ac:dyDescent="0.25">
      <c r="A109" s="6">
        <v>9802</v>
      </c>
      <c r="B109" s="3">
        <v>92</v>
      </c>
      <c r="C109" s="3">
        <v>85</v>
      </c>
      <c r="D109" s="3">
        <v>183</v>
      </c>
      <c r="E109" s="3">
        <v>571</v>
      </c>
      <c r="F109" s="3">
        <v>507</v>
      </c>
      <c r="G109" s="3">
        <v>45</v>
      </c>
      <c r="H109" s="3">
        <v>51</v>
      </c>
      <c r="I109" s="3">
        <v>571</v>
      </c>
      <c r="J109" s="3">
        <v>82</v>
      </c>
      <c r="K109" s="3">
        <v>489</v>
      </c>
      <c r="L109" s="3">
        <v>42</v>
      </c>
      <c r="M109" s="3">
        <v>565</v>
      </c>
      <c r="N109" s="3">
        <v>100</v>
      </c>
      <c r="O109" s="3">
        <v>81</v>
      </c>
      <c r="P109" s="3">
        <v>51</v>
      </c>
      <c r="Q109" s="3">
        <v>562.10643061813903</v>
      </c>
      <c r="R109" s="3">
        <v>97.106430618138972</v>
      </c>
      <c r="S109" s="3">
        <v>80.405731911753364</v>
      </c>
      <c r="T109" s="3">
        <v>118</v>
      </c>
      <c r="U109" s="3">
        <v>116.67236747943871</v>
      </c>
      <c r="V109" s="3"/>
      <c r="W109" s="3">
        <f>_xlfn.FORECAST.LINEAR(2055, CHOOSE({1,2,3,4}, F109, I109-J109, M109-N109, Q109-R109), CHOOSE({1,2,3,4}, 2010, 2015, 2020, 2025))</f>
        <v>369</v>
      </c>
      <c r="X109" s="15">
        <f>FORECAST(2055, CHOOSE({1,2,3,4,5}, D109/C109, (E109-F109)/G109, J109/L109, N109/O109, R109/S109), CHOOSE({1,2,3,4,5}, 2000, 2010, 2015, 2020, 2025))</f>
        <v>0.13286552835147347</v>
      </c>
      <c r="Y109" s="15" cm="1">
        <f t="array" ref="Y109">GROWTH(CHOOSE({1,2,3,4,5}, D109/C109, (E109-F109)/G109, J109/L109, N109/O109, R109/S109), CHOOSE({1,2,3,4,5}, 2000, 2010, 2015, 2020, 2025), 2055)</f>
        <v>0.62878608158492688</v>
      </c>
      <c r="AA109" s="3">
        <f t="shared" si="77"/>
        <v>507</v>
      </c>
      <c r="AB109" s="3">
        <f t="shared" si="78"/>
        <v>465</v>
      </c>
      <c r="AC109" s="3">
        <f t="shared" si="79"/>
        <v>465.00000000000006</v>
      </c>
      <c r="AD109" s="18">
        <f t="shared" si="73"/>
        <v>369</v>
      </c>
      <c r="AE109" s="18">
        <f t="shared" si="80"/>
        <v>369</v>
      </c>
      <c r="AG109" s="3">
        <f t="shared" si="81"/>
        <v>64</v>
      </c>
      <c r="AH109" s="3">
        <f t="shared" si="82"/>
        <v>100</v>
      </c>
      <c r="AI109" s="3">
        <f t="shared" si="83"/>
        <v>97.106430618138972</v>
      </c>
      <c r="AJ109" s="18">
        <f t="shared" si="74"/>
        <v>94.061385999999999</v>
      </c>
      <c r="AK109" s="18">
        <f t="shared" si="84"/>
        <v>15.501735749172894</v>
      </c>
      <c r="AM109" s="3">
        <f t="shared" si="85"/>
        <v>45</v>
      </c>
      <c r="AN109" s="3">
        <f t="shared" si="86"/>
        <v>81</v>
      </c>
      <c r="AO109" s="3">
        <f t="shared" si="87"/>
        <v>80.405731911753364</v>
      </c>
      <c r="AP109" s="3">
        <f t="shared" si="75"/>
        <v>81.509</v>
      </c>
      <c r="AQ109" s="3">
        <f t="shared" si="88"/>
        <v>116.67236747943871</v>
      </c>
      <c r="AR109" s="10"/>
      <c r="AS109" s="4">
        <f>D109/C109</f>
        <v>2.1529411764705881</v>
      </c>
      <c r="AT109" s="4">
        <f t="shared" si="90"/>
        <v>1.4222222222222223</v>
      </c>
      <c r="AU109" s="4">
        <f t="shared" si="91"/>
        <v>1.2345679012345678</v>
      </c>
      <c r="AV109" s="4">
        <f t="shared" si="92"/>
        <v>1.2077053253456471</v>
      </c>
      <c r="AW109" s="4">
        <f t="shared" si="76"/>
        <v>1.1539999999999999</v>
      </c>
      <c r="AX109" s="4">
        <f t="shared" si="93"/>
        <v>0.13286552835147347</v>
      </c>
      <c r="AY109" t="s">
        <v>42</v>
      </c>
      <c r="BB109" s="3">
        <v>81.245000000000005</v>
      </c>
      <c r="BC109" s="3">
        <v>81.509</v>
      </c>
      <c r="BD109" s="3">
        <v>81.87</v>
      </c>
      <c r="BE109" s="3">
        <v>81.400000000000006</v>
      </c>
      <c r="BF109" s="3">
        <v>81.570999999999998</v>
      </c>
      <c r="BG109" s="4">
        <v>1.0940000000000001</v>
      </c>
      <c r="BH109" s="4">
        <v>1.1539999999999999</v>
      </c>
      <c r="BI109" s="4">
        <v>1.2150000000000001</v>
      </c>
      <c r="BJ109" s="31"/>
      <c r="BK109" s="17">
        <f t="shared" si="94"/>
        <v>9802</v>
      </c>
      <c r="BL109" s="3">
        <f t="shared" si="95"/>
        <v>571</v>
      </c>
      <c r="BM109" s="3">
        <f t="shared" si="96"/>
        <v>565</v>
      </c>
      <c r="BN109" s="3">
        <f t="shared" si="97"/>
        <v>562.10643061813903</v>
      </c>
      <c r="BO109" s="18">
        <f t="shared" si="98"/>
        <v>463.06138599999997</v>
      </c>
      <c r="BP109" s="18">
        <f t="shared" si="99"/>
        <v>384.50173574917289</v>
      </c>
    </row>
    <row r="110" spans="1:68" x14ac:dyDescent="0.25">
      <c r="A110" s="6">
        <v>9803</v>
      </c>
      <c r="B110" s="3">
        <v>1794</v>
      </c>
      <c r="C110" s="3">
        <v>1724</v>
      </c>
      <c r="D110" s="3">
        <v>5719</v>
      </c>
      <c r="E110" s="3">
        <v>2877</v>
      </c>
      <c r="F110" s="3">
        <v>618</v>
      </c>
      <c r="G110" s="3">
        <v>807</v>
      </c>
      <c r="H110" s="3">
        <v>1259</v>
      </c>
      <c r="I110" s="3">
        <v>3016</v>
      </c>
      <c r="J110" s="3">
        <v>2398</v>
      </c>
      <c r="K110" s="3">
        <v>618</v>
      </c>
      <c r="L110" s="3">
        <v>806</v>
      </c>
      <c r="M110" s="3">
        <v>3136</v>
      </c>
      <c r="N110" s="3">
        <v>2390</v>
      </c>
      <c r="O110" s="3">
        <v>949</v>
      </c>
      <c r="P110" s="3">
        <v>1259</v>
      </c>
      <c r="Q110" s="3">
        <v>3086.5118586529579</v>
      </c>
      <c r="R110" s="3">
        <v>2340.5118586529579</v>
      </c>
      <c r="S110" s="3">
        <v>950.02089459366164</v>
      </c>
      <c r="T110" s="3">
        <v>1008</v>
      </c>
      <c r="U110" s="3">
        <v>934.37613955755614</v>
      </c>
      <c r="V110" s="3"/>
      <c r="W110" s="3">
        <f>_xlfn.FORECAST.LINEAR(2055, CHOOSE({1,2,3,4}, F110, I110-J110, M110-N110, Q110-R110), CHOOSE({1,2,3,4}, 2010, 2015, 2020, 2025))</f>
        <v>1066</v>
      </c>
      <c r="X110" s="15">
        <f>FORECAST(2055, CHOOSE({1,2,3,4,5}, D110/C110, (E110-F110)/G110, J110/L110, N110/O110, R110/S110), CHOOSE({1,2,3,4,5}, 2000, 2010, 2015, 2020, 2025))</f>
        <v>1.4348213235588361</v>
      </c>
      <c r="Y110" s="15" cm="1">
        <f t="array" ref="Y110">GROWTH(CHOOSE({1,2,3,4,5}, D110/C110, (E110-F110)/G110, J110/L110, N110/O110, R110/S110), CHOOSE({1,2,3,4,5}, 2000, 2010, 2015, 2020, 2025), 2055)</f>
        <v>1.7266897222054653</v>
      </c>
      <c r="AA110" s="3">
        <f t="shared" si="77"/>
        <v>618</v>
      </c>
      <c r="AB110" s="3">
        <f t="shared" si="78"/>
        <v>746</v>
      </c>
      <c r="AC110" s="3">
        <f t="shared" si="79"/>
        <v>746</v>
      </c>
      <c r="AD110" s="18">
        <f t="shared" si="73"/>
        <v>1066</v>
      </c>
      <c r="AE110" s="18">
        <f t="shared" si="80"/>
        <v>1066</v>
      </c>
      <c r="AG110" s="3">
        <f t="shared" si="81"/>
        <v>2259</v>
      </c>
      <c r="AH110" s="3">
        <f t="shared" si="82"/>
        <v>2390</v>
      </c>
      <c r="AI110" s="3">
        <f t="shared" si="83"/>
        <v>2340.5118586529579</v>
      </c>
      <c r="AJ110" s="18">
        <f t="shared" si="74"/>
        <v>2618.470335</v>
      </c>
      <c r="AK110" s="18">
        <f t="shared" si="84"/>
        <v>1340.6628092617684</v>
      </c>
      <c r="AM110" s="3">
        <f t="shared" si="85"/>
        <v>807</v>
      </c>
      <c r="AN110" s="3">
        <f t="shared" si="86"/>
        <v>949</v>
      </c>
      <c r="AO110" s="3">
        <f t="shared" si="87"/>
        <v>950.02089459366164</v>
      </c>
      <c r="AP110" s="3">
        <f t="shared" si="75"/>
        <v>949.06500000000005</v>
      </c>
      <c r="AQ110" s="3">
        <f t="shared" si="88"/>
        <v>934.37613955755614</v>
      </c>
      <c r="AR110" s="10"/>
      <c r="AS110" s="4">
        <f>D110/C110</f>
        <v>3.3172853828306264</v>
      </c>
      <c r="AT110" s="4">
        <f t="shared" si="90"/>
        <v>2.7992565055762082</v>
      </c>
      <c r="AU110" s="4">
        <f t="shared" si="91"/>
        <v>2.518440463645943</v>
      </c>
      <c r="AV110" s="4">
        <f t="shared" si="92"/>
        <v>2.4636425072040447</v>
      </c>
      <c r="AW110" s="4">
        <f t="shared" si="76"/>
        <v>2.7589999999999999</v>
      </c>
      <c r="AX110" s="4">
        <f t="shared" si="93"/>
        <v>1.4348213235588361</v>
      </c>
      <c r="AY110" t="s">
        <v>42</v>
      </c>
      <c r="BB110" s="3">
        <v>949.03700000000003</v>
      </c>
      <c r="BC110" s="3">
        <v>949.06500000000005</v>
      </c>
      <c r="BD110" s="3">
        <v>949.09900000000005</v>
      </c>
      <c r="BE110" s="3">
        <v>949</v>
      </c>
      <c r="BF110" s="3">
        <v>949.00400000000002</v>
      </c>
      <c r="BG110" s="4">
        <v>2.6160000000000001</v>
      </c>
      <c r="BH110" s="4">
        <v>2.7589999999999999</v>
      </c>
      <c r="BI110" s="4">
        <v>2.9049999999999998</v>
      </c>
      <c r="BJ110" s="31"/>
      <c r="BK110" s="17">
        <f t="shared" si="94"/>
        <v>9803</v>
      </c>
      <c r="BL110" s="3">
        <f t="shared" si="95"/>
        <v>2877</v>
      </c>
      <c r="BM110" s="3">
        <f t="shared" si="96"/>
        <v>3136</v>
      </c>
      <c r="BN110" s="3">
        <f t="shared" si="97"/>
        <v>3086.5118586529579</v>
      </c>
      <c r="BO110" s="18">
        <f t="shared" si="98"/>
        <v>3684.470335</v>
      </c>
      <c r="BP110" s="18">
        <f t="shared" si="99"/>
        <v>2406.6628092617684</v>
      </c>
    </row>
    <row r="111" spans="1:68" x14ac:dyDescent="0.25">
      <c r="A111" s="6">
        <v>9804</v>
      </c>
      <c r="B111" s="3">
        <v>921</v>
      </c>
      <c r="C111" s="3">
        <v>705</v>
      </c>
      <c r="D111" s="3">
        <v>2003</v>
      </c>
      <c r="E111" s="3">
        <v>864</v>
      </c>
      <c r="F111" s="3">
        <v>58</v>
      </c>
      <c r="G111" s="3">
        <v>318</v>
      </c>
      <c r="H111" s="3">
        <v>366</v>
      </c>
      <c r="I111" s="3">
        <v>784</v>
      </c>
      <c r="J111" s="3">
        <v>726</v>
      </c>
      <c r="K111" s="3">
        <v>58</v>
      </c>
      <c r="L111" s="3">
        <v>269</v>
      </c>
      <c r="M111" s="3">
        <v>532</v>
      </c>
      <c r="N111" s="3">
        <v>532</v>
      </c>
      <c r="O111" s="3">
        <v>245</v>
      </c>
      <c r="P111" s="3">
        <v>366</v>
      </c>
      <c r="Q111" s="3">
        <v>507.09131683484674</v>
      </c>
      <c r="R111" s="3">
        <v>507.09131683484674</v>
      </c>
      <c r="S111" s="3">
        <v>238.72319915430472</v>
      </c>
      <c r="T111" s="3">
        <v>292</v>
      </c>
      <c r="U111" s="3">
        <v>327.08150883124699</v>
      </c>
      <c r="V111" s="3"/>
      <c r="W111" s="3">
        <f>_xlfn.FORECAST.LINEAR(2055, CHOOSE({1,2,3,4}, F111, I111-J111, M111-N111, Q111-R111), CHOOSE({1,2,3,4}, 2010, 2015, 2020, 2025))</f>
        <v>-145</v>
      </c>
      <c r="X111" s="15">
        <f>FORECAST(2055, CHOOSE({1,2,3,4,5}, D111/C111, (E111-F111)/G111, J111/L111, N111/O111, R111/S111), CHOOSE({1,2,3,4,5}, 2000, 2010, 2015, 2020, 2025))</f>
        <v>1.2749821731338216</v>
      </c>
      <c r="Y111" s="15" cm="1">
        <f t="array" ref="Y111">GROWTH(CHOOSE({1,2,3,4,5}, D111/C111, (E111-F111)/G111, J111/L111, N111/O111, R111/S111), CHOOSE({1,2,3,4,5}, 2000, 2010, 2015, 2020, 2025), 2055)</f>
        <v>1.5081333778224151</v>
      </c>
      <c r="AA111" s="3">
        <f t="shared" si="77"/>
        <v>58</v>
      </c>
      <c r="AB111" s="3">
        <f t="shared" si="78"/>
        <v>0</v>
      </c>
      <c r="AC111" s="3">
        <f t="shared" si="79"/>
        <v>0</v>
      </c>
      <c r="AD111" s="18">
        <f t="shared" si="73"/>
        <v>-145</v>
      </c>
      <c r="AE111" s="18">
        <f t="shared" si="80"/>
        <v>-145</v>
      </c>
      <c r="AG111" s="3">
        <f t="shared" si="81"/>
        <v>806</v>
      </c>
      <c r="AH111" s="3">
        <f t="shared" si="82"/>
        <v>532</v>
      </c>
      <c r="AI111" s="3">
        <f t="shared" si="83"/>
        <v>507.09131683484674</v>
      </c>
      <c r="AJ111" s="18">
        <f t="shared" si="74"/>
        <v>900.39075800000001</v>
      </c>
      <c r="AK111" s="18">
        <f t="shared" si="84"/>
        <v>417.02309292155252</v>
      </c>
      <c r="AM111" s="3">
        <f t="shared" si="85"/>
        <v>318</v>
      </c>
      <c r="AN111" s="3">
        <f t="shared" si="86"/>
        <v>245</v>
      </c>
      <c r="AO111" s="3">
        <f t="shared" si="87"/>
        <v>238.72319915430472</v>
      </c>
      <c r="AP111" s="3">
        <f t="shared" si="75"/>
        <v>421.334</v>
      </c>
      <c r="AQ111" s="3">
        <f t="shared" si="88"/>
        <v>327.08150883124699</v>
      </c>
      <c r="AR111" s="10"/>
      <c r="AS111" s="4">
        <f>D111/C111</f>
        <v>2.8411347517730499</v>
      </c>
      <c r="AT111" s="4">
        <f t="shared" si="90"/>
        <v>2.5345911949685536</v>
      </c>
      <c r="AU111" s="4">
        <f t="shared" si="91"/>
        <v>2.1714285714285713</v>
      </c>
      <c r="AV111" s="4">
        <f t="shared" si="92"/>
        <v>2.1241811379508011</v>
      </c>
      <c r="AW111" s="4">
        <f t="shared" si="76"/>
        <v>2.137</v>
      </c>
      <c r="AX111" s="4">
        <f t="shared" si="93"/>
        <v>1.2749821731338216</v>
      </c>
      <c r="AY111" t="s">
        <v>42</v>
      </c>
      <c r="BB111" s="3">
        <v>306.93900000000002</v>
      </c>
      <c r="BC111" s="3">
        <v>421.334</v>
      </c>
      <c r="BD111" s="3">
        <v>644.92600000000004</v>
      </c>
      <c r="BE111" s="3">
        <v>592.65300000000002</v>
      </c>
      <c r="BF111" s="3">
        <v>473.27</v>
      </c>
      <c r="BG111" s="4">
        <v>2.0270000000000001</v>
      </c>
      <c r="BH111" s="4">
        <v>2.137</v>
      </c>
      <c r="BI111" s="4">
        <v>2.25</v>
      </c>
      <c r="BK111" s="17">
        <f t="shared" si="94"/>
        <v>9804</v>
      </c>
      <c r="BL111" s="3">
        <f t="shared" si="95"/>
        <v>864</v>
      </c>
      <c r="BM111" s="3">
        <f t="shared" si="96"/>
        <v>532</v>
      </c>
      <c r="BN111" s="3">
        <f t="shared" si="97"/>
        <v>507.09131683484674</v>
      </c>
      <c r="BO111" s="18">
        <f t="shared" si="98"/>
        <v>755.39075800000001</v>
      </c>
      <c r="BP111" s="18">
        <f t="shared" si="99"/>
        <v>272.02309292155252</v>
      </c>
    </row>
    <row r="112" spans="1:68" x14ac:dyDescent="0.25">
      <c r="A112" s="6" t="s">
        <v>24</v>
      </c>
      <c r="B112" s="7">
        <f>SUM(B5:B111)</f>
        <v>161138</v>
      </c>
      <c r="C112" s="7">
        <f>SUM(C5:C111)</f>
        <v>147945</v>
      </c>
      <c r="D112" s="7">
        <f>SUM(D5:D111)</f>
        <v>353231</v>
      </c>
      <c r="E112" s="7">
        <v>382753</v>
      </c>
      <c r="F112" s="7">
        <v>7938</v>
      </c>
      <c r="G112" s="7">
        <v>158773</v>
      </c>
      <c r="H112" s="7">
        <v>175558</v>
      </c>
      <c r="I112" s="7">
        <f>SUM(I5:I111)</f>
        <v>397432</v>
      </c>
      <c r="J112" s="7">
        <f>SUM(J5:J111)</f>
        <v>389494</v>
      </c>
      <c r="K112" s="7">
        <f>SUM(K5:K111)</f>
        <v>7938</v>
      </c>
      <c r="L112" s="7">
        <f>SUM(L5:L111)</f>
        <v>155609</v>
      </c>
      <c r="M112" s="11">
        <v>399125</v>
      </c>
      <c r="N112" s="11">
        <v>390255</v>
      </c>
      <c r="O112" s="7">
        <v>170622</v>
      </c>
      <c r="P112" s="11">
        <v>175558</v>
      </c>
      <c r="Q112" s="11">
        <v>405763.00000000012</v>
      </c>
      <c r="R112" s="11">
        <v>396893.00000000017</v>
      </c>
      <c r="S112" s="11">
        <v>177312.00000000003</v>
      </c>
      <c r="T112" s="11">
        <v>197606</v>
      </c>
      <c r="U112" s="11">
        <f>SUM(U5:U111)</f>
        <v>192298</v>
      </c>
      <c r="V112" s="11"/>
      <c r="W112" s="11">
        <f>SUM(W5:W111)</f>
        <v>11199.999999999998</v>
      </c>
      <c r="X112" s="4">
        <f>FORECAST(2055, CHOOSE({1,2,3,4,5}, D112/C112, (E112-F112)/G112, J112/L112, N112/O112, R112/S112), CHOOSE({1,2,3,4,5}, 2000, 2010, 2015, 2020, 2025))</f>
        <v>2.1315332579973099</v>
      </c>
      <c r="Y112" s="4" cm="1">
        <f t="array" ref="Y112">GROWTH(CHOOSE({1,2,3,4,5}, D112/C112, (E112-F112)/G112, J112/L112, N112/O112, R112/S112), CHOOSE({1,2,3,4,5}, 2000, 2010, 2015, 2020, 2025), 2055)</f>
        <v>2.1361939376513113</v>
      </c>
      <c r="AA112" s="11">
        <f>SUM(AA5:AA111)</f>
        <v>7938</v>
      </c>
      <c r="AB112" s="11">
        <f>SUM(AB5:AB111)</f>
        <v>8870</v>
      </c>
      <c r="AC112" s="11">
        <f>SUM(AC5:AC111)</f>
        <v>8870</v>
      </c>
      <c r="AD112" s="11">
        <f>SUM(AD5:AD111)</f>
        <v>11199.999999999998</v>
      </c>
      <c r="AE112" s="11">
        <f>SUM(AE5:AE111)</f>
        <v>11199.999999999998</v>
      </c>
      <c r="AG112" s="11">
        <f>SUM(AG5:AG111)</f>
        <v>374815</v>
      </c>
      <c r="AH112" s="11">
        <f>SUM(AH5:AH111)</f>
        <v>390255</v>
      </c>
      <c r="AI112" s="11">
        <f>SUM(AI5:AI111)</f>
        <v>396893.00000000017</v>
      </c>
      <c r="AJ112" s="11">
        <f>SUM(AJ5:AJ111)</f>
        <v>430529.15236399986</v>
      </c>
      <c r="AK112" s="11">
        <f>SUM(AK5:AK111)</f>
        <v>406210.3341893719</v>
      </c>
      <c r="AM112" s="11">
        <f>SUM(AM5:AM111)</f>
        <v>158773</v>
      </c>
      <c r="AN112" s="11">
        <f>SUM(AN5:AN111)</f>
        <v>170622</v>
      </c>
      <c r="AO112" s="11">
        <f>SUM(AO5:AO111)</f>
        <v>177312.00000000003</v>
      </c>
      <c r="AP112" s="11">
        <f>SUM(AP5:AP111)</f>
        <v>186803.96300000002</v>
      </c>
      <c r="AQ112" s="11">
        <f>SUM(AQ5:AQ111)</f>
        <v>192298</v>
      </c>
      <c r="AR112" s="13"/>
      <c r="AS112" s="4">
        <f>D112/C112</f>
        <v>2.3875832234952177</v>
      </c>
      <c r="AT112" s="4">
        <f t="shared" si="90"/>
        <v>2.3606973477858326</v>
      </c>
      <c r="AU112" s="4">
        <f t="shared" si="91"/>
        <v>2.2872490065759399</v>
      </c>
      <c r="AV112" s="4">
        <f t="shared" si="92"/>
        <v>2.238387700776034</v>
      </c>
      <c r="AW112" s="4">
        <f t="shared" si="76"/>
        <v>2.3015607476635509</v>
      </c>
      <c r="AX112" s="4">
        <f t="shared" si="93"/>
        <v>2.1315332579973099</v>
      </c>
      <c r="AY112" t="s">
        <v>42</v>
      </c>
      <c r="BB112" s="11">
        <f>SUM(BB5:BB111)</f>
        <v>179054.04500000001</v>
      </c>
      <c r="BC112" s="11">
        <f>SUM(BC5:BC111)</f>
        <v>186803.96300000002</v>
      </c>
      <c r="BD112" s="11">
        <f>SUM(BD5:BD111)</f>
        <v>194570.005</v>
      </c>
      <c r="BE112" s="11">
        <f>SUM(BE5:BE111)</f>
        <v>186802.30900000001</v>
      </c>
      <c r="BF112" s="11">
        <f>SUM(BF5:BF111)</f>
        <v>186803.97099999993</v>
      </c>
      <c r="BG112" s="4">
        <f>AVERAGE(BG5:BG111)</f>
        <v>2.1827009345794388</v>
      </c>
      <c r="BH112" s="4">
        <f>AVERAGE(BH5:BH111)</f>
        <v>2.3015607476635509</v>
      </c>
      <c r="BI112" s="4">
        <f>AVERAGE(BI5:BI111)</f>
        <v>2.4230747663551409</v>
      </c>
      <c r="BK112" s="11" t="s">
        <v>24</v>
      </c>
      <c r="BL112" s="11">
        <f>SUM(BL5:BL111)</f>
        <v>382753</v>
      </c>
      <c r="BM112" s="11">
        <f>SUM(BM5:BM111)</f>
        <v>399125</v>
      </c>
      <c r="BN112" s="11">
        <f>SUM(BN5:BN111)</f>
        <v>405763.00000000012</v>
      </c>
      <c r="BO112" s="11">
        <f>SUM(BO5:BO111)</f>
        <v>441729.15236399986</v>
      </c>
      <c r="BP112" s="11">
        <f>SUM(BP5:BP111)</f>
        <v>417410.3341893719</v>
      </c>
    </row>
  </sheetData>
  <mergeCells count="35">
    <mergeCell ref="BL3:BP3"/>
    <mergeCell ref="I2:I4"/>
    <mergeCell ref="J2:J4"/>
    <mergeCell ref="P2:P4"/>
    <mergeCell ref="Q2:Q4"/>
    <mergeCell ref="O2:O4"/>
    <mergeCell ref="N2:N4"/>
    <mergeCell ref="U2:U4"/>
    <mergeCell ref="W2:W4"/>
    <mergeCell ref="X2:X4"/>
    <mergeCell ref="Y2:Y4"/>
    <mergeCell ref="K2:K4"/>
    <mergeCell ref="B1:D1"/>
    <mergeCell ref="I1:L1"/>
    <mergeCell ref="M1:P1"/>
    <mergeCell ref="U1:Y1"/>
    <mergeCell ref="A1:A3"/>
    <mergeCell ref="E1:H1"/>
    <mergeCell ref="Q1:T1"/>
    <mergeCell ref="R2:R4"/>
    <mergeCell ref="S2:S4"/>
    <mergeCell ref="T2:T4"/>
    <mergeCell ref="E2:E4"/>
    <mergeCell ref="F2:F4"/>
    <mergeCell ref="G2:G4"/>
    <mergeCell ref="H2:H4"/>
    <mergeCell ref="L2:L4"/>
    <mergeCell ref="M2:M4"/>
    <mergeCell ref="V2:V4"/>
    <mergeCell ref="BK3:BK4"/>
    <mergeCell ref="AA3:AE3"/>
    <mergeCell ref="AG3:AK3"/>
    <mergeCell ref="AM3:AQ3"/>
    <mergeCell ref="AS3:AX3"/>
    <mergeCell ref="BB3:BI3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ateAxis="1" displayEmptyCellsAs="gap" xr2:uid="{E56C2D29-678F-4B6A-91CA-A5743B2347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m:f>Pulaski!AS4:AW4</xm:f>
          <x14:sparklines>
            <x14:sparkline>
              <xm:f>Pulaski!AS5:AW5</xm:f>
              <xm:sqref>AZ5</xm:sqref>
            </x14:sparkline>
            <x14:sparkline>
              <xm:f>Pulaski!AS6:AW6</xm:f>
              <xm:sqref>AZ6</xm:sqref>
            </x14:sparkline>
            <x14:sparkline>
              <xm:f>Pulaski!AS7:AW7</xm:f>
              <xm:sqref>AZ7</xm:sqref>
            </x14:sparkline>
            <x14:sparkline>
              <xm:f>Pulaski!AS8:AW8</xm:f>
              <xm:sqref>AZ8</xm:sqref>
            </x14:sparkline>
            <x14:sparkline>
              <xm:f>Pulaski!AS9:AW9</xm:f>
              <xm:sqref>AZ9</xm:sqref>
            </x14:sparkline>
            <x14:sparkline>
              <xm:f>Pulaski!AS10:AW10</xm:f>
              <xm:sqref>AZ10</xm:sqref>
            </x14:sparkline>
            <x14:sparkline>
              <xm:f>Pulaski!AS11:AW11</xm:f>
              <xm:sqref>AZ11</xm:sqref>
            </x14:sparkline>
            <x14:sparkline>
              <xm:f>Pulaski!AS12:AW12</xm:f>
              <xm:sqref>AZ12</xm:sqref>
            </x14:sparkline>
            <x14:sparkline>
              <xm:f>Pulaski!AS13:AW13</xm:f>
              <xm:sqref>AZ13</xm:sqref>
            </x14:sparkline>
            <x14:sparkline>
              <xm:f>Pulaski!AS14:AW14</xm:f>
              <xm:sqref>AZ14</xm:sqref>
            </x14:sparkline>
            <x14:sparkline>
              <xm:f>Pulaski!AS15:AW15</xm:f>
              <xm:sqref>AZ15</xm:sqref>
            </x14:sparkline>
            <x14:sparkline>
              <xm:f>Pulaski!AS16:AW16</xm:f>
              <xm:sqref>AZ16</xm:sqref>
            </x14:sparkline>
            <x14:sparkline>
              <xm:f>Pulaski!AS17:AW17</xm:f>
              <xm:sqref>AZ17</xm:sqref>
            </x14:sparkline>
            <x14:sparkline>
              <xm:f>Pulaski!AS18:AW18</xm:f>
              <xm:sqref>AZ18</xm:sqref>
            </x14:sparkline>
            <x14:sparkline>
              <xm:f>Pulaski!AS19:AW19</xm:f>
              <xm:sqref>AZ19</xm:sqref>
            </x14:sparkline>
            <x14:sparkline>
              <xm:f>Pulaski!AS20:AW20</xm:f>
              <xm:sqref>AZ20</xm:sqref>
            </x14:sparkline>
            <x14:sparkline>
              <xm:f>Pulaski!AS21:AW21</xm:f>
              <xm:sqref>AZ21</xm:sqref>
            </x14:sparkline>
            <x14:sparkline>
              <xm:f>Pulaski!AS22:AW22</xm:f>
              <xm:sqref>AZ22</xm:sqref>
            </x14:sparkline>
            <x14:sparkline>
              <xm:f>Pulaski!AS23:AW23</xm:f>
              <xm:sqref>AZ23</xm:sqref>
            </x14:sparkline>
            <x14:sparkline>
              <xm:f>Pulaski!AS24:AW24</xm:f>
              <xm:sqref>AZ24</xm:sqref>
            </x14:sparkline>
            <x14:sparkline>
              <xm:f>Pulaski!AS25:AW25</xm:f>
              <xm:sqref>AZ25</xm:sqref>
            </x14:sparkline>
            <x14:sparkline>
              <xm:f>Pulaski!AS26:AW26</xm:f>
              <xm:sqref>AZ26</xm:sqref>
            </x14:sparkline>
            <x14:sparkline>
              <xm:f>Pulaski!AS27:AW27</xm:f>
              <xm:sqref>AZ27</xm:sqref>
            </x14:sparkline>
            <x14:sparkline>
              <xm:f>Pulaski!AS28:AW28</xm:f>
              <xm:sqref>AZ28</xm:sqref>
            </x14:sparkline>
            <x14:sparkline>
              <xm:f>Pulaski!AS29:AW29</xm:f>
              <xm:sqref>AZ29</xm:sqref>
            </x14:sparkline>
            <x14:sparkline>
              <xm:f>Pulaski!AS30:AW30</xm:f>
              <xm:sqref>AZ30</xm:sqref>
            </x14:sparkline>
            <x14:sparkline>
              <xm:f>Pulaski!AS31:AW31</xm:f>
              <xm:sqref>AZ31</xm:sqref>
            </x14:sparkline>
            <x14:sparkline>
              <xm:f>Pulaski!AS32:AW32</xm:f>
              <xm:sqref>AZ32</xm:sqref>
            </x14:sparkline>
            <x14:sparkline>
              <xm:f>Pulaski!AS33:AW33</xm:f>
              <xm:sqref>AZ33</xm:sqref>
            </x14:sparkline>
            <x14:sparkline>
              <xm:f>Pulaski!AS34:AW34</xm:f>
              <xm:sqref>AZ34</xm:sqref>
            </x14:sparkline>
            <x14:sparkline>
              <xm:f>Pulaski!AS35:AW35</xm:f>
              <xm:sqref>AZ35</xm:sqref>
            </x14:sparkline>
            <x14:sparkline>
              <xm:f>Pulaski!AS36:AW36</xm:f>
              <xm:sqref>AZ36</xm:sqref>
            </x14:sparkline>
            <x14:sparkline>
              <xm:f>Pulaski!AS37:AW37</xm:f>
              <xm:sqref>AZ37</xm:sqref>
            </x14:sparkline>
            <x14:sparkline>
              <xm:f>Pulaski!AS38:AW38</xm:f>
              <xm:sqref>AZ38</xm:sqref>
            </x14:sparkline>
            <x14:sparkline>
              <xm:f>Pulaski!AS39:AW39</xm:f>
              <xm:sqref>AZ39</xm:sqref>
            </x14:sparkline>
            <x14:sparkline>
              <xm:f>Pulaski!AS40:AW40</xm:f>
              <xm:sqref>AZ40</xm:sqref>
            </x14:sparkline>
            <x14:sparkline>
              <xm:f>Pulaski!AS41:AW41</xm:f>
              <xm:sqref>AZ41</xm:sqref>
            </x14:sparkline>
            <x14:sparkline>
              <xm:f>Pulaski!AS42:AW42</xm:f>
              <xm:sqref>AZ42</xm:sqref>
            </x14:sparkline>
            <x14:sparkline>
              <xm:f>Pulaski!AS43:AW43</xm:f>
              <xm:sqref>AZ43</xm:sqref>
            </x14:sparkline>
            <x14:sparkline>
              <xm:f>Pulaski!AS44:AW44</xm:f>
              <xm:sqref>AZ44</xm:sqref>
            </x14:sparkline>
            <x14:sparkline>
              <xm:f>Pulaski!AS45:AW45</xm:f>
              <xm:sqref>AZ45</xm:sqref>
            </x14:sparkline>
            <x14:sparkline>
              <xm:f>Pulaski!AS46:AW46</xm:f>
              <xm:sqref>AZ46</xm:sqref>
            </x14:sparkline>
            <x14:sparkline>
              <xm:f>Pulaski!AS47:AW47</xm:f>
              <xm:sqref>AZ47</xm:sqref>
            </x14:sparkline>
            <x14:sparkline>
              <xm:f>Pulaski!AS48:AW48</xm:f>
              <xm:sqref>AZ48</xm:sqref>
            </x14:sparkline>
            <x14:sparkline>
              <xm:f>Pulaski!AS49:AW49</xm:f>
              <xm:sqref>AZ49</xm:sqref>
            </x14:sparkline>
            <x14:sparkline>
              <xm:f>Pulaski!AS50:AW50</xm:f>
              <xm:sqref>AZ50</xm:sqref>
            </x14:sparkline>
            <x14:sparkline>
              <xm:f>Pulaski!AS51:AW51</xm:f>
              <xm:sqref>AZ51</xm:sqref>
            </x14:sparkline>
            <x14:sparkline>
              <xm:f>Pulaski!AS52:AW52</xm:f>
              <xm:sqref>AZ52</xm:sqref>
            </x14:sparkline>
            <x14:sparkline>
              <xm:f>Pulaski!AS53:AW53</xm:f>
              <xm:sqref>AZ53</xm:sqref>
            </x14:sparkline>
            <x14:sparkline>
              <xm:f>Pulaski!AS54:AW54</xm:f>
              <xm:sqref>AZ54</xm:sqref>
            </x14:sparkline>
            <x14:sparkline>
              <xm:f>Pulaski!AS55:AW55</xm:f>
              <xm:sqref>AZ55</xm:sqref>
            </x14:sparkline>
            <x14:sparkline>
              <xm:f>Pulaski!AS56:AW56</xm:f>
              <xm:sqref>AZ56</xm:sqref>
            </x14:sparkline>
            <x14:sparkline>
              <xm:f>Pulaski!AS57:AW57</xm:f>
              <xm:sqref>AZ57</xm:sqref>
            </x14:sparkline>
            <x14:sparkline>
              <xm:f>Pulaski!AS58:AW58</xm:f>
              <xm:sqref>AZ58</xm:sqref>
            </x14:sparkline>
            <x14:sparkline>
              <xm:f>Pulaski!AS59:AW59</xm:f>
              <xm:sqref>AZ59</xm:sqref>
            </x14:sparkline>
            <x14:sparkline>
              <xm:f>Pulaski!AS60:AW60</xm:f>
              <xm:sqref>AZ60</xm:sqref>
            </x14:sparkline>
            <x14:sparkline>
              <xm:f>Pulaski!AS61:AW61</xm:f>
              <xm:sqref>AZ61</xm:sqref>
            </x14:sparkline>
            <x14:sparkline>
              <xm:f>Pulaski!AS62:AW62</xm:f>
              <xm:sqref>AZ62</xm:sqref>
            </x14:sparkline>
            <x14:sparkline>
              <xm:f>Pulaski!AS63:AW63</xm:f>
              <xm:sqref>AZ63</xm:sqref>
            </x14:sparkline>
            <x14:sparkline>
              <xm:f>Pulaski!AS64:AW64</xm:f>
              <xm:sqref>AZ64</xm:sqref>
            </x14:sparkline>
            <x14:sparkline>
              <xm:f>Pulaski!AS65:AW65</xm:f>
              <xm:sqref>AZ65</xm:sqref>
            </x14:sparkline>
            <x14:sparkline>
              <xm:f>Pulaski!AS66:AW66</xm:f>
              <xm:sqref>AZ66</xm:sqref>
            </x14:sparkline>
            <x14:sparkline>
              <xm:f>Pulaski!AS67:AW67</xm:f>
              <xm:sqref>AZ67</xm:sqref>
            </x14:sparkline>
            <x14:sparkline>
              <xm:f>Pulaski!AS68:AW68</xm:f>
              <xm:sqref>AZ68</xm:sqref>
            </x14:sparkline>
            <x14:sparkline>
              <xm:f>Pulaski!AS69:AW69</xm:f>
              <xm:sqref>AZ69</xm:sqref>
            </x14:sparkline>
            <x14:sparkline>
              <xm:f>Pulaski!AS70:AW70</xm:f>
              <xm:sqref>AZ70</xm:sqref>
            </x14:sparkline>
            <x14:sparkline>
              <xm:f>Pulaski!AS71:AW71</xm:f>
              <xm:sqref>AZ71</xm:sqref>
            </x14:sparkline>
            <x14:sparkline>
              <xm:f>Pulaski!AS72:AW72</xm:f>
              <xm:sqref>AZ72</xm:sqref>
            </x14:sparkline>
            <x14:sparkline>
              <xm:f>Pulaski!AS73:AW73</xm:f>
              <xm:sqref>AZ73</xm:sqref>
            </x14:sparkline>
            <x14:sparkline>
              <xm:f>Pulaski!AS74:AW74</xm:f>
              <xm:sqref>AZ74</xm:sqref>
            </x14:sparkline>
            <x14:sparkline>
              <xm:f>Pulaski!AS75:AW75</xm:f>
              <xm:sqref>AZ75</xm:sqref>
            </x14:sparkline>
            <x14:sparkline>
              <xm:f>Pulaski!AS76:AW76</xm:f>
              <xm:sqref>AZ76</xm:sqref>
            </x14:sparkline>
            <x14:sparkline>
              <xm:f>Pulaski!AS77:AW77</xm:f>
              <xm:sqref>AZ77</xm:sqref>
            </x14:sparkline>
            <x14:sparkline>
              <xm:f>Pulaski!AS78:AW78</xm:f>
              <xm:sqref>AZ78</xm:sqref>
            </x14:sparkline>
            <x14:sparkline>
              <xm:f>Pulaski!AS79:AW79</xm:f>
              <xm:sqref>AZ79</xm:sqref>
            </x14:sparkline>
            <x14:sparkline>
              <xm:f>Pulaski!AS80:AW80</xm:f>
              <xm:sqref>AZ80</xm:sqref>
            </x14:sparkline>
            <x14:sparkline>
              <xm:f>Pulaski!AS81:AW81</xm:f>
              <xm:sqref>AZ81</xm:sqref>
            </x14:sparkline>
            <x14:sparkline>
              <xm:f>Pulaski!AS82:AW82</xm:f>
              <xm:sqref>AZ82</xm:sqref>
            </x14:sparkline>
            <x14:sparkline>
              <xm:f>Pulaski!AS83:AW83</xm:f>
              <xm:sqref>AZ83</xm:sqref>
            </x14:sparkline>
            <x14:sparkline>
              <xm:f>Pulaski!AS84:AW84</xm:f>
              <xm:sqref>AZ84</xm:sqref>
            </x14:sparkline>
            <x14:sparkline>
              <xm:f>Pulaski!AS85:AW85</xm:f>
              <xm:sqref>AZ85</xm:sqref>
            </x14:sparkline>
            <x14:sparkline>
              <xm:f>Pulaski!AS86:AW86</xm:f>
              <xm:sqref>AZ86</xm:sqref>
            </x14:sparkline>
            <x14:sparkline>
              <xm:f>Pulaski!AS87:AW87</xm:f>
              <xm:sqref>AZ87</xm:sqref>
            </x14:sparkline>
            <x14:sparkline>
              <xm:f>Pulaski!AS88:AW88</xm:f>
              <xm:sqref>AZ88</xm:sqref>
            </x14:sparkline>
            <x14:sparkline>
              <xm:f>Pulaski!AS89:AW89</xm:f>
              <xm:sqref>AZ89</xm:sqref>
            </x14:sparkline>
            <x14:sparkline>
              <xm:f>Pulaski!AS90:AW90</xm:f>
              <xm:sqref>AZ90</xm:sqref>
            </x14:sparkline>
            <x14:sparkline>
              <xm:f>Pulaski!AS91:AW91</xm:f>
              <xm:sqref>AZ91</xm:sqref>
            </x14:sparkline>
            <x14:sparkline>
              <xm:f>Pulaski!AS92:AW92</xm:f>
              <xm:sqref>AZ92</xm:sqref>
            </x14:sparkline>
            <x14:sparkline>
              <xm:f>Pulaski!AS93:AW93</xm:f>
              <xm:sqref>AZ93</xm:sqref>
            </x14:sparkline>
            <x14:sparkline>
              <xm:f>Pulaski!AS94:AW94</xm:f>
              <xm:sqref>AZ94</xm:sqref>
            </x14:sparkline>
            <x14:sparkline>
              <xm:f>Pulaski!AS95:AW95</xm:f>
              <xm:sqref>AZ95</xm:sqref>
            </x14:sparkline>
            <x14:sparkline>
              <xm:f>Pulaski!AS96:AW96</xm:f>
              <xm:sqref>AZ96</xm:sqref>
            </x14:sparkline>
            <x14:sparkline>
              <xm:f>Pulaski!AS97:AW97</xm:f>
              <xm:sqref>AZ97</xm:sqref>
            </x14:sparkline>
            <x14:sparkline>
              <xm:f>Pulaski!AS98:AW98</xm:f>
              <xm:sqref>AZ98</xm:sqref>
            </x14:sparkline>
            <x14:sparkline>
              <xm:f>Pulaski!AS99:AW99</xm:f>
              <xm:sqref>AZ99</xm:sqref>
            </x14:sparkline>
            <x14:sparkline>
              <xm:f>Pulaski!AS100:AW100</xm:f>
              <xm:sqref>AZ100</xm:sqref>
            </x14:sparkline>
            <x14:sparkline>
              <xm:f>Pulaski!AS101:AW101</xm:f>
              <xm:sqref>AZ101</xm:sqref>
            </x14:sparkline>
            <x14:sparkline>
              <xm:f>Pulaski!AS102:AW102</xm:f>
              <xm:sqref>AZ102</xm:sqref>
            </x14:sparkline>
            <x14:sparkline>
              <xm:f>Pulaski!AS103:AW103</xm:f>
              <xm:sqref>AZ103</xm:sqref>
            </x14:sparkline>
            <x14:sparkline>
              <xm:f>Pulaski!AS104:AW104</xm:f>
              <xm:sqref>AZ104</xm:sqref>
            </x14:sparkline>
            <x14:sparkline>
              <xm:f>Pulaski!AS105:AW105</xm:f>
              <xm:sqref>AZ105</xm:sqref>
            </x14:sparkline>
            <x14:sparkline>
              <xm:f>Pulaski!AS106:AW106</xm:f>
              <xm:sqref>AZ106</xm:sqref>
            </x14:sparkline>
            <x14:sparkline>
              <xm:f>Pulaski!AS107:AW107</xm:f>
              <xm:sqref>AZ107</xm:sqref>
            </x14:sparkline>
            <x14:sparkline>
              <xm:f>Pulaski!AS108:AW108</xm:f>
              <xm:sqref>AZ108</xm:sqref>
            </x14:sparkline>
            <x14:sparkline>
              <xm:f>Pulaski!AS109:AW109</xm:f>
              <xm:sqref>AZ109</xm:sqref>
            </x14:sparkline>
            <x14:sparkline>
              <xm:f>Pulaski!AS110:AW110</xm:f>
              <xm:sqref>AZ110</xm:sqref>
            </x14:sparkline>
            <x14:sparkline>
              <xm:f>Pulaski!AS111:AW111</xm:f>
              <xm:sqref>AZ111</xm:sqref>
            </x14:sparkline>
            <x14:sparkline>
              <xm:f>Pulaski!AS112:AW112</xm:f>
              <xm:sqref>AZ112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1CE5-3580-439E-945C-D91A09B1F196}">
  <dimension ref="A1:Q704"/>
  <sheetViews>
    <sheetView workbookViewId="0">
      <selection activeCell="Q4" sqref="Q4"/>
    </sheetView>
  </sheetViews>
  <sheetFormatPr defaultRowHeight="15" x14ac:dyDescent="0.25"/>
  <cols>
    <col min="2" max="2" width="9.5703125" bestFit="1" customWidth="1"/>
  </cols>
  <sheetData>
    <row r="1" spans="1:17" ht="18.75" x14ac:dyDescent="0.3">
      <c r="A1" s="65" t="s">
        <v>56</v>
      </c>
      <c r="B1" s="62">
        <v>2055</v>
      </c>
      <c r="C1" s="63"/>
      <c r="D1" s="63"/>
      <c r="E1" s="63"/>
      <c r="F1" s="63"/>
      <c r="G1" s="63"/>
      <c r="H1" s="63"/>
      <c r="I1" s="64"/>
      <c r="J1" s="46">
        <v>2020</v>
      </c>
      <c r="K1" s="47"/>
      <c r="O1" s="61" t="s">
        <v>328</v>
      </c>
      <c r="P1" s="60" t="s">
        <v>7</v>
      </c>
      <c r="Q1" s="60"/>
    </row>
    <row r="2" spans="1:17" x14ac:dyDescent="0.25">
      <c r="A2" s="66"/>
      <c r="B2" s="48" t="s">
        <v>26</v>
      </c>
      <c r="C2" s="48" t="s">
        <v>27</v>
      </c>
      <c r="D2" s="48" t="s">
        <v>28</v>
      </c>
      <c r="E2" s="48" t="s">
        <v>29</v>
      </c>
      <c r="F2" s="48" t="s">
        <v>30</v>
      </c>
      <c r="G2" s="48" t="s">
        <v>50</v>
      </c>
      <c r="H2" s="48" t="s">
        <v>49</v>
      </c>
      <c r="I2" s="48" t="s">
        <v>51</v>
      </c>
      <c r="J2" s="48" t="s">
        <v>47</v>
      </c>
      <c r="K2" s="48" t="s">
        <v>46</v>
      </c>
      <c r="O2" s="61"/>
      <c r="P2" s="59">
        <v>2020</v>
      </c>
      <c r="Q2" s="59">
        <v>2055</v>
      </c>
    </row>
    <row r="3" spans="1:17" ht="49.5" customHeight="1" x14ac:dyDescent="0.25">
      <c r="A3" s="66"/>
      <c r="B3" s="74"/>
      <c r="C3" s="74"/>
      <c r="D3" s="74"/>
      <c r="E3" s="74"/>
      <c r="F3" s="74"/>
      <c r="G3" s="74"/>
      <c r="H3" s="74"/>
      <c r="I3" s="74"/>
      <c r="J3" s="74"/>
      <c r="K3" s="74"/>
      <c r="O3" s="61"/>
      <c r="P3" s="59"/>
      <c r="Q3" s="59"/>
    </row>
    <row r="4" spans="1:17" x14ac:dyDescent="0.25">
      <c r="A4" s="40" t="s">
        <v>766</v>
      </c>
      <c r="B4" s="3">
        <v>3.4489999999999998</v>
      </c>
      <c r="C4" s="3">
        <v>8.0150000000000006</v>
      </c>
      <c r="D4" s="3">
        <v>14.316000000000001</v>
      </c>
      <c r="E4" s="3">
        <v>8.6820000000000004</v>
      </c>
      <c r="F4" s="3">
        <v>9.3539999999999992</v>
      </c>
      <c r="G4" s="15">
        <v>1.4370000000000001</v>
      </c>
      <c r="H4" s="15">
        <v>1.5149999999999999</v>
      </c>
      <c r="I4" s="15">
        <v>1.595</v>
      </c>
      <c r="J4" s="45">
        <v>0</v>
      </c>
      <c r="K4" s="45">
        <v>84</v>
      </c>
      <c r="L4" s="44"/>
      <c r="M4" s="44"/>
      <c r="N4" s="44"/>
      <c r="O4" s="40" t="str">
        <f>A4</f>
        <v>5101</v>
      </c>
      <c r="P4" s="39">
        <f t="shared" ref="P4" si="0">K4</f>
        <v>84</v>
      </c>
      <c r="Q4" s="18">
        <f>C4*H4+J4</f>
        <v>12.142725</v>
      </c>
    </row>
    <row r="5" spans="1:17" x14ac:dyDescent="0.25">
      <c r="A5" s="40" t="s">
        <v>767</v>
      </c>
      <c r="B5" s="3">
        <v>227.501</v>
      </c>
      <c r="C5" s="3">
        <v>251.20599999999999</v>
      </c>
      <c r="D5" s="3">
        <v>276.524</v>
      </c>
      <c r="E5" s="3">
        <v>260.065</v>
      </c>
      <c r="F5" s="3">
        <v>256.714</v>
      </c>
      <c r="G5" s="15">
        <v>1.4370000000000001</v>
      </c>
      <c r="H5" s="15">
        <v>1.5149999999999999</v>
      </c>
      <c r="I5" s="15">
        <v>1.595</v>
      </c>
      <c r="J5" s="45">
        <v>44</v>
      </c>
      <c r="K5" s="45">
        <v>118</v>
      </c>
      <c r="L5" s="44"/>
      <c r="M5" s="44"/>
      <c r="N5" s="44"/>
      <c r="O5" s="40" t="str">
        <f t="shared" ref="O5:O68" si="1">A5</f>
        <v>5102</v>
      </c>
      <c r="P5" s="39">
        <f t="shared" ref="P5:P68" si="2">K5</f>
        <v>118</v>
      </c>
      <c r="Q5" s="18">
        <f t="shared" ref="Q5:Q68" si="3">C5*H5+J5</f>
        <v>424.57708999999994</v>
      </c>
    </row>
    <row r="6" spans="1:17" x14ac:dyDescent="0.25">
      <c r="A6" s="40" t="s">
        <v>768</v>
      </c>
      <c r="B6" s="3">
        <v>23.965</v>
      </c>
      <c r="C6" s="3">
        <v>39.927</v>
      </c>
      <c r="D6" s="3">
        <v>59.688000000000002</v>
      </c>
      <c r="E6" s="3">
        <v>46.101999999999997</v>
      </c>
      <c r="F6" s="3">
        <v>44.61</v>
      </c>
      <c r="G6" s="15">
        <v>1.4370000000000001</v>
      </c>
      <c r="H6" s="15">
        <v>1.5149999999999999</v>
      </c>
      <c r="I6" s="15">
        <v>1.595</v>
      </c>
      <c r="J6" s="45">
        <v>0</v>
      </c>
      <c r="K6" s="45">
        <v>27</v>
      </c>
      <c r="L6" s="44"/>
      <c r="M6" s="44"/>
      <c r="N6" s="44"/>
      <c r="O6" s="40" t="str">
        <f t="shared" si="1"/>
        <v>5103</v>
      </c>
      <c r="P6" s="39">
        <f t="shared" si="2"/>
        <v>27</v>
      </c>
      <c r="Q6" s="18">
        <f t="shared" si="3"/>
        <v>60.489404999999998</v>
      </c>
    </row>
    <row r="7" spans="1:17" x14ac:dyDescent="0.25">
      <c r="A7" s="40" t="s">
        <v>769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15">
        <v>1.4370000000000001</v>
      </c>
      <c r="H7" s="15">
        <v>1.5149999999999999</v>
      </c>
      <c r="I7" s="15">
        <v>1.595</v>
      </c>
      <c r="J7" s="45">
        <v>0</v>
      </c>
      <c r="K7" s="45">
        <v>11</v>
      </c>
      <c r="L7" s="44"/>
      <c r="M7" s="44"/>
      <c r="N7" s="44"/>
      <c r="O7" s="40" t="str">
        <f t="shared" si="1"/>
        <v>5104</v>
      </c>
      <c r="P7" s="39">
        <f t="shared" si="2"/>
        <v>11</v>
      </c>
      <c r="Q7" s="18">
        <f t="shared" si="3"/>
        <v>0</v>
      </c>
    </row>
    <row r="8" spans="1:17" x14ac:dyDescent="0.25">
      <c r="A8" s="40" t="s">
        <v>770</v>
      </c>
      <c r="B8" s="3">
        <v>0.80900000000000005</v>
      </c>
      <c r="C8" s="3">
        <v>2.1789999999999998</v>
      </c>
      <c r="D8" s="3">
        <v>4.4119999999999999</v>
      </c>
      <c r="E8" s="3">
        <v>3.4119999999999999</v>
      </c>
      <c r="F8" s="3">
        <v>2.7989999999999999</v>
      </c>
      <c r="G8" s="15">
        <v>1.4370000000000001</v>
      </c>
      <c r="H8" s="15">
        <v>1.5149999999999999</v>
      </c>
      <c r="I8" s="15">
        <v>1.595</v>
      </c>
      <c r="J8" s="45">
        <v>0</v>
      </c>
      <c r="K8" s="45">
        <v>0</v>
      </c>
      <c r="L8" s="44"/>
      <c r="M8" s="44"/>
      <c r="N8" s="44"/>
      <c r="O8" s="40" t="str">
        <f t="shared" si="1"/>
        <v>5105</v>
      </c>
      <c r="P8" s="39">
        <f t="shared" si="2"/>
        <v>0</v>
      </c>
      <c r="Q8" s="18">
        <f t="shared" si="3"/>
        <v>3.3011849999999994</v>
      </c>
    </row>
    <row r="9" spans="1:17" x14ac:dyDescent="0.25">
      <c r="A9" s="40" t="s">
        <v>771</v>
      </c>
      <c r="B9" s="3">
        <v>11.311</v>
      </c>
      <c r="C9" s="3">
        <v>12.513</v>
      </c>
      <c r="D9" s="3">
        <v>14.541</v>
      </c>
      <c r="E9" s="3">
        <v>12.656000000000001</v>
      </c>
      <c r="F9" s="3">
        <v>12.852</v>
      </c>
      <c r="G9" s="15">
        <v>2.0529999999999999</v>
      </c>
      <c r="H9" s="15">
        <v>2.165</v>
      </c>
      <c r="I9" s="15">
        <v>2.2789999999999999</v>
      </c>
      <c r="J9" s="45">
        <v>0</v>
      </c>
      <c r="K9" s="45">
        <v>11</v>
      </c>
      <c r="L9" s="44"/>
      <c r="M9" s="44"/>
      <c r="N9" s="44"/>
      <c r="O9" s="40" t="str">
        <f t="shared" si="1"/>
        <v>5106</v>
      </c>
      <c r="P9" s="39">
        <f t="shared" si="2"/>
        <v>11</v>
      </c>
      <c r="Q9" s="18">
        <f t="shared" si="3"/>
        <v>27.090644999999999</v>
      </c>
    </row>
    <row r="10" spans="1:17" x14ac:dyDescent="0.25">
      <c r="A10" s="40" t="s">
        <v>772</v>
      </c>
      <c r="B10" s="3">
        <v>0.49099999999999999</v>
      </c>
      <c r="C10" s="3">
        <v>1.256</v>
      </c>
      <c r="D10" s="3">
        <v>2.4580000000000002</v>
      </c>
      <c r="E10" s="3">
        <v>2.1080000000000001</v>
      </c>
      <c r="F10" s="3">
        <v>1.462</v>
      </c>
      <c r="G10" s="15">
        <v>1.4370000000000001</v>
      </c>
      <c r="H10" s="15">
        <v>1.5149999999999999</v>
      </c>
      <c r="I10" s="15">
        <v>1.595</v>
      </c>
      <c r="J10" s="45">
        <v>0</v>
      </c>
      <c r="K10" s="45">
        <v>6</v>
      </c>
      <c r="L10" s="44"/>
      <c r="M10" s="44"/>
      <c r="N10" s="44"/>
      <c r="O10" s="40" t="str">
        <f t="shared" si="1"/>
        <v>5107</v>
      </c>
      <c r="P10" s="39">
        <f t="shared" si="2"/>
        <v>6</v>
      </c>
      <c r="Q10" s="18">
        <f t="shared" si="3"/>
        <v>1.9028399999999999</v>
      </c>
    </row>
    <row r="11" spans="1:17" x14ac:dyDescent="0.25">
      <c r="A11" s="40" t="s">
        <v>773</v>
      </c>
      <c r="B11" s="3">
        <v>8.8620000000000001</v>
      </c>
      <c r="C11" s="3">
        <v>20.832999999999998</v>
      </c>
      <c r="D11" s="3">
        <v>37.505000000000003</v>
      </c>
      <c r="E11" s="3">
        <v>28.181000000000001</v>
      </c>
      <c r="F11" s="3">
        <v>24.821000000000002</v>
      </c>
      <c r="G11" s="15">
        <v>1.4370000000000001</v>
      </c>
      <c r="H11" s="15">
        <v>1.5149999999999999</v>
      </c>
      <c r="I11" s="15">
        <v>1.595</v>
      </c>
      <c r="J11" s="45">
        <v>0</v>
      </c>
      <c r="K11" s="45">
        <v>13</v>
      </c>
      <c r="L11" s="44"/>
      <c r="M11" s="44"/>
      <c r="N11" s="44"/>
      <c r="O11" s="40" t="str">
        <f t="shared" si="1"/>
        <v>5108</v>
      </c>
      <c r="P11" s="39">
        <f t="shared" si="2"/>
        <v>13</v>
      </c>
      <c r="Q11" s="18">
        <f t="shared" si="3"/>
        <v>31.561994999999996</v>
      </c>
    </row>
    <row r="12" spans="1:17" x14ac:dyDescent="0.25">
      <c r="A12" s="40" t="s">
        <v>774</v>
      </c>
      <c r="B12" s="3">
        <v>37.229999999999997</v>
      </c>
      <c r="C12" s="3">
        <v>58.972999999999999</v>
      </c>
      <c r="D12" s="3">
        <v>88.363</v>
      </c>
      <c r="E12" s="3">
        <v>73.576999999999998</v>
      </c>
      <c r="F12" s="3">
        <v>67.358999999999995</v>
      </c>
      <c r="G12" s="15">
        <v>1.4370000000000001</v>
      </c>
      <c r="H12" s="15">
        <v>1.5149999999999999</v>
      </c>
      <c r="I12" s="15">
        <v>1.595</v>
      </c>
      <c r="J12" s="45">
        <v>0</v>
      </c>
      <c r="K12" s="45">
        <v>55</v>
      </c>
      <c r="L12" s="44"/>
      <c r="M12" s="44"/>
      <c r="N12" s="44"/>
      <c r="O12" s="40" t="str">
        <f t="shared" si="1"/>
        <v>5109</v>
      </c>
      <c r="P12" s="39">
        <f t="shared" si="2"/>
        <v>55</v>
      </c>
      <c r="Q12" s="18">
        <f t="shared" si="3"/>
        <v>89.344094999999996</v>
      </c>
    </row>
    <row r="13" spans="1:17" x14ac:dyDescent="0.25">
      <c r="A13" s="40" t="s">
        <v>775</v>
      </c>
      <c r="B13" s="3">
        <v>2.5830000000000002</v>
      </c>
      <c r="C13" s="3">
        <v>6.3890000000000002</v>
      </c>
      <c r="D13" s="3">
        <v>12.627000000000001</v>
      </c>
      <c r="E13" s="3">
        <v>8.82</v>
      </c>
      <c r="F13" s="3">
        <v>8.1050000000000004</v>
      </c>
      <c r="G13" s="15">
        <v>1.4370000000000001</v>
      </c>
      <c r="H13" s="15">
        <v>1.5149999999999999</v>
      </c>
      <c r="I13" s="15">
        <v>1.595</v>
      </c>
      <c r="J13" s="45">
        <v>0</v>
      </c>
      <c r="K13" s="45">
        <v>0</v>
      </c>
      <c r="L13" s="44"/>
      <c r="M13" s="44"/>
      <c r="N13" s="44"/>
      <c r="O13" s="40" t="str">
        <f t="shared" si="1"/>
        <v>5110</v>
      </c>
      <c r="P13" s="39">
        <f t="shared" si="2"/>
        <v>0</v>
      </c>
      <c r="Q13" s="18">
        <f t="shared" si="3"/>
        <v>9.679335</v>
      </c>
    </row>
    <row r="14" spans="1:17" x14ac:dyDescent="0.25">
      <c r="A14" s="40" t="s">
        <v>776</v>
      </c>
      <c r="B14" s="3">
        <v>4.1980000000000004</v>
      </c>
      <c r="C14" s="3">
        <v>10.436</v>
      </c>
      <c r="D14" s="3">
        <v>20.088999999999999</v>
      </c>
      <c r="E14" s="3">
        <v>13.909000000000001</v>
      </c>
      <c r="F14" s="3">
        <v>13.27</v>
      </c>
      <c r="G14" s="15">
        <v>1.4370000000000001</v>
      </c>
      <c r="H14" s="15">
        <v>1.5149999999999999</v>
      </c>
      <c r="I14" s="15">
        <v>1.595</v>
      </c>
      <c r="J14" s="45">
        <v>0</v>
      </c>
      <c r="K14" s="45">
        <v>211</v>
      </c>
      <c r="L14" s="44"/>
      <c r="M14" s="44"/>
      <c r="N14" s="44"/>
      <c r="O14" s="40" t="str">
        <f t="shared" si="1"/>
        <v>5111</v>
      </c>
      <c r="P14" s="39">
        <f t="shared" si="2"/>
        <v>211</v>
      </c>
      <c r="Q14" s="18">
        <f t="shared" si="3"/>
        <v>15.81054</v>
      </c>
    </row>
    <row r="15" spans="1:17" x14ac:dyDescent="0.25">
      <c r="A15" s="40" t="s">
        <v>777</v>
      </c>
      <c r="B15" s="3">
        <v>3.8839999999999999</v>
      </c>
      <c r="C15" s="3">
        <v>10.250999999999999</v>
      </c>
      <c r="D15" s="3">
        <v>20.420000000000002</v>
      </c>
      <c r="E15" s="3">
        <v>14.528</v>
      </c>
      <c r="F15" s="3">
        <v>13.2</v>
      </c>
      <c r="G15" s="15">
        <v>1.4370000000000001</v>
      </c>
      <c r="H15" s="15">
        <v>1.5149999999999999</v>
      </c>
      <c r="I15" s="15">
        <v>1.595</v>
      </c>
      <c r="J15" s="45">
        <v>0</v>
      </c>
      <c r="K15" s="45">
        <v>412</v>
      </c>
      <c r="L15" s="44"/>
      <c r="M15" s="44"/>
      <c r="N15" s="44"/>
      <c r="O15" s="40" t="str">
        <f t="shared" si="1"/>
        <v>5112</v>
      </c>
      <c r="P15" s="39">
        <f t="shared" si="2"/>
        <v>412</v>
      </c>
      <c r="Q15" s="18">
        <f t="shared" si="3"/>
        <v>15.530264999999998</v>
      </c>
    </row>
    <row r="16" spans="1:17" x14ac:dyDescent="0.25">
      <c r="A16" s="40" t="s">
        <v>778</v>
      </c>
      <c r="B16" s="3">
        <v>1.4830000000000001</v>
      </c>
      <c r="C16" s="3">
        <v>3.7250000000000001</v>
      </c>
      <c r="D16" s="3">
        <v>7.6360000000000001</v>
      </c>
      <c r="E16" s="3">
        <v>6.6509999999999998</v>
      </c>
      <c r="F16" s="3">
        <v>4.8239999999999998</v>
      </c>
      <c r="G16" s="15">
        <v>1.4370000000000001</v>
      </c>
      <c r="H16" s="15">
        <v>1.5149999999999999</v>
      </c>
      <c r="I16" s="15">
        <v>1.595</v>
      </c>
      <c r="J16" s="45">
        <v>0</v>
      </c>
      <c r="K16" s="45">
        <v>10</v>
      </c>
      <c r="L16" s="44"/>
      <c r="M16" s="44"/>
      <c r="N16" s="44"/>
      <c r="O16" s="40" t="str">
        <f t="shared" si="1"/>
        <v>5113</v>
      </c>
      <c r="P16" s="39">
        <f t="shared" si="2"/>
        <v>10</v>
      </c>
      <c r="Q16" s="18">
        <f t="shared" si="3"/>
        <v>5.6433749999999998</v>
      </c>
    </row>
    <row r="17" spans="1:17" x14ac:dyDescent="0.25">
      <c r="A17" s="40" t="s">
        <v>779</v>
      </c>
      <c r="B17" s="3">
        <v>3.097</v>
      </c>
      <c r="C17" s="3">
        <v>8.0030000000000001</v>
      </c>
      <c r="D17" s="3">
        <v>16.254999999999999</v>
      </c>
      <c r="E17" s="3">
        <v>11.654999999999999</v>
      </c>
      <c r="F17" s="3">
        <v>10.497</v>
      </c>
      <c r="G17" s="15">
        <v>1.4370000000000001</v>
      </c>
      <c r="H17" s="15">
        <v>1.5149999999999999</v>
      </c>
      <c r="I17" s="15">
        <v>1.595</v>
      </c>
      <c r="J17" s="45">
        <v>0</v>
      </c>
      <c r="K17" s="45">
        <v>37</v>
      </c>
      <c r="L17" s="44"/>
      <c r="M17" s="44"/>
      <c r="N17" s="44"/>
      <c r="O17" s="40" t="str">
        <f t="shared" si="1"/>
        <v>5114</v>
      </c>
      <c r="P17" s="39">
        <f t="shared" si="2"/>
        <v>37</v>
      </c>
      <c r="Q17" s="18">
        <f t="shared" si="3"/>
        <v>12.124544999999999</v>
      </c>
    </row>
    <row r="18" spans="1:17" x14ac:dyDescent="0.25">
      <c r="A18" s="40" t="s">
        <v>780</v>
      </c>
      <c r="B18" s="3">
        <v>449.42099999999999</v>
      </c>
      <c r="C18" s="3">
        <v>462.18099999999998</v>
      </c>
      <c r="D18" s="3">
        <v>477.03399999999999</v>
      </c>
      <c r="E18" s="3">
        <v>470.17500000000001</v>
      </c>
      <c r="F18" s="3">
        <v>467.79599999999999</v>
      </c>
      <c r="G18" s="15">
        <v>1.4370000000000001</v>
      </c>
      <c r="H18" s="15">
        <v>1.5149999999999999</v>
      </c>
      <c r="I18" s="15">
        <v>1.595</v>
      </c>
      <c r="J18" s="45">
        <v>61</v>
      </c>
      <c r="K18" s="45">
        <v>446</v>
      </c>
      <c r="L18" s="44"/>
      <c r="M18" s="44"/>
      <c r="N18" s="44"/>
      <c r="O18" s="40" t="str">
        <f t="shared" si="1"/>
        <v>5115</v>
      </c>
      <c r="P18" s="39">
        <f t="shared" si="2"/>
        <v>446</v>
      </c>
      <c r="Q18" s="18">
        <f t="shared" si="3"/>
        <v>761.20421499999998</v>
      </c>
    </row>
    <row r="19" spans="1:17" x14ac:dyDescent="0.25">
      <c r="A19" s="40" t="s">
        <v>781</v>
      </c>
      <c r="B19" s="3">
        <v>397.471</v>
      </c>
      <c r="C19" s="3">
        <v>412.59199999999998</v>
      </c>
      <c r="D19" s="3">
        <v>432.31599999999997</v>
      </c>
      <c r="E19" s="3">
        <v>419.29700000000003</v>
      </c>
      <c r="F19" s="3">
        <v>419.64499999999998</v>
      </c>
      <c r="G19" s="15">
        <v>1.3420000000000001</v>
      </c>
      <c r="H19" s="15">
        <v>1.415</v>
      </c>
      <c r="I19" s="15">
        <v>1.4890000000000001</v>
      </c>
      <c r="J19" s="45">
        <v>0</v>
      </c>
      <c r="K19" s="45">
        <v>686</v>
      </c>
      <c r="L19" s="44"/>
      <c r="M19" s="44"/>
      <c r="N19" s="44"/>
      <c r="O19" s="40" t="str">
        <f t="shared" si="1"/>
        <v>5116</v>
      </c>
      <c r="P19" s="39">
        <f t="shared" si="2"/>
        <v>686</v>
      </c>
      <c r="Q19" s="18">
        <f t="shared" si="3"/>
        <v>583.81768</v>
      </c>
    </row>
    <row r="20" spans="1:17" x14ac:dyDescent="0.25">
      <c r="A20" s="40" t="s">
        <v>782</v>
      </c>
      <c r="B20" s="3">
        <v>31.605</v>
      </c>
      <c r="C20" s="3">
        <v>33.780999999999999</v>
      </c>
      <c r="D20" s="3">
        <v>37.944000000000003</v>
      </c>
      <c r="E20" s="3">
        <v>35.223999999999997</v>
      </c>
      <c r="F20" s="3">
        <v>34.936</v>
      </c>
      <c r="G20" s="15">
        <v>2.0739999999999998</v>
      </c>
      <c r="H20" s="15">
        <v>2.1869999999999998</v>
      </c>
      <c r="I20" s="15">
        <v>2.3029999999999999</v>
      </c>
      <c r="J20" s="45">
        <v>11</v>
      </c>
      <c r="K20" s="45">
        <v>308</v>
      </c>
      <c r="L20" s="44"/>
      <c r="M20" s="44"/>
      <c r="N20" s="44"/>
      <c r="O20" s="40" t="str">
        <f t="shared" si="1"/>
        <v>5118</v>
      </c>
      <c r="P20" s="39">
        <f t="shared" si="2"/>
        <v>308</v>
      </c>
      <c r="Q20" s="18">
        <f t="shared" si="3"/>
        <v>84.879046999999986</v>
      </c>
    </row>
    <row r="21" spans="1:17" x14ac:dyDescent="0.25">
      <c r="A21" s="40" t="s">
        <v>783</v>
      </c>
      <c r="B21" s="3">
        <v>0.76200000000000001</v>
      </c>
      <c r="C21" s="3">
        <v>1.9670000000000001</v>
      </c>
      <c r="D21" s="3">
        <v>4.0220000000000002</v>
      </c>
      <c r="E21" s="3">
        <v>2.9129999999999998</v>
      </c>
      <c r="F21" s="3">
        <v>2.524</v>
      </c>
      <c r="G21" s="15">
        <v>2.0739999999999998</v>
      </c>
      <c r="H21" s="15">
        <v>2.1869999999999998</v>
      </c>
      <c r="I21" s="15">
        <v>2.3029999999999999</v>
      </c>
      <c r="J21" s="45">
        <v>0</v>
      </c>
      <c r="K21" s="45">
        <v>8</v>
      </c>
      <c r="L21" s="44"/>
      <c r="M21" s="44"/>
      <c r="N21" s="44"/>
      <c r="O21" s="40" t="str">
        <f t="shared" si="1"/>
        <v>5119</v>
      </c>
      <c r="P21" s="39">
        <f t="shared" si="2"/>
        <v>8</v>
      </c>
      <c r="Q21" s="18">
        <f t="shared" si="3"/>
        <v>4.3018289999999997</v>
      </c>
    </row>
    <row r="22" spans="1:17" x14ac:dyDescent="0.25">
      <c r="A22" s="40" t="s">
        <v>784</v>
      </c>
      <c r="B22" s="3">
        <v>2.5129999999999999</v>
      </c>
      <c r="C22" s="3">
        <v>6.8280000000000003</v>
      </c>
      <c r="D22" s="3">
        <v>14.499000000000001</v>
      </c>
      <c r="E22" s="3">
        <v>11.744999999999999</v>
      </c>
      <c r="F22" s="3">
        <v>9.0239999999999991</v>
      </c>
      <c r="G22" s="15">
        <v>2.0739999999999998</v>
      </c>
      <c r="H22" s="15">
        <v>2.1869999999999998</v>
      </c>
      <c r="I22" s="15">
        <v>2.3029999999999999</v>
      </c>
      <c r="J22" s="45">
        <v>0</v>
      </c>
      <c r="K22" s="45">
        <v>7</v>
      </c>
      <c r="L22" s="44"/>
      <c r="M22" s="44"/>
      <c r="N22" s="44"/>
      <c r="O22" s="40" t="str">
        <f t="shared" si="1"/>
        <v>5120</v>
      </c>
      <c r="P22" s="39">
        <f t="shared" si="2"/>
        <v>7</v>
      </c>
      <c r="Q22" s="18">
        <f t="shared" si="3"/>
        <v>14.932836</v>
      </c>
    </row>
    <row r="23" spans="1:17" x14ac:dyDescent="0.25">
      <c r="A23" s="40" t="s">
        <v>785</v>
      </c>
      <c r="B23" s="3">
        <v>2.488</v>
      </c>
      <c r="C23" s="3">
        <v>6.8949999999999996</v>
      </c>
      <c r="D23" s="3">
        <v>14.922000000000001</v>
      </c>
      <c r="E23" s="3">
        <v>12.491</v>
      </c>
      <c r="F23" s="3">
        <v>9.3040000000000003</v>
      </c>
      <c r="G23" s="15">
        <v>1.4370000000000001</v>
      </c>
      <c r="H23" s="15">
        <v>1.5149999999999999</v>
      </c>
      <c r="I23" s="15">
        <v>1.595</v>
      </c>
      <c r="J23" s="45">
        <v>0</v>
      </c>
      <c r="K23" s="45">
        <v>0</v>
      </c>
      <c r="L23" s="44"/>
      <c r="M23" s="44"/>
      <c r="N23" s="44"/>
      <c r="O23" s="40" t="str">
        <f t="shared" si="1"/>
        <v>5121</v>
      </c>
      <c r="P23" s="39">
        <f t="shared" si="2"/>
        <v>0</v>
      </c>
      <c r="Q23" s="18">
        <f t="shared" si="3"/>
        <v>10.445924999999999</v>
      </c>
    </row>
    <row r="24" spans="1:17" x14ac:dyDescent="0.25">
      <c r="A24" s="40" t="s">
        <v>786</v>
      </c>
      <c r="B24" s="3">
        <v>229.369</v>
      </c>
      <c r="C24" s="3">
        <v>244.374</v>
      </c>
      <c r="D24" s="3">
        <v>267.38600000000002</v>
      </c>
      <c r="E24" s="3">
        <v>260.12200000000001</v>
      </c>
      <c r="F24" s="3">
        <v>252.24199999999999</v>
      </c>
      <c r="G24" s="15">
        <v>1.4370000000000001</v>
      </c>
      <c r="H24" s="15">
        <v>1.5149999999999999</v>
      </c>
      <c r="I24" s="15">
        <v>1.595</v>
      </c>
      <c r="J24" s="45">
        <v>0</v>
      </c>
      <c r="K24" s="45">
        <v>290</v>
      </c>
      <c r="L24" s="44"/>
      <c r="M24" s="44"/>
      <c r="N24" s="44"/>
      <c r="O24" s="40" t="str">
        <f t="shared" si="1"/>
        <v>5122</v>
      </c>
      <c r="P24" s="39">
        <f t="shared" si="2"/>
        <v>290</v>
      </c>
      <c r="Q24" s="18">
        <f t="shared" si="3"/>
        <v>370.22660999999999</v>
      </c>
    </row>
    <row r="25" spans="1:17" x14ac:dyDescent="0.25">
      <c r="A25" s="40" t="s">
        <v>787</v>
      </c>
      <c r="B25" s="3">
        <v>279.58199999999999</v>
      </c>
      <c r="C25" s="3">
        <v>286.55900000000003</v>
      </c>
      <c r="D25" s="3">
        <v>295.02600000000001</v>
      </c>
      <c r="E25" s="3">
        <v>291.983</v>
      </c>
      <c r="F25" s="3">
        <v>289.88299999999998</v>
      </c>
      <c r="G25" s="15">
        <v>1.3420000000000001</v>
      </c>
      <c r="H25" s="15">
        <v>1.415</v>
      </c>
      <c r="I25" s="15">
        <v>1.4890000000000001</v>
      </c>
      <c r="J25" s="45">
        <v>0</v>
      </c>
      <c r="K25" s="45">
        <v>306</v>
      </c>
      <c r="L25" s="44"/>
      <c r="M25" s="44"/>
      <c r="N25" s="44"/>
      <c r="O25" s="40" t="str">
        <f t="shared" si="1"/>
        <v>5123</v>
      </c>
      <c r="P25" s="39">
        <f t="shared" si="2"/>
        <v>306</v>
      </c>
      <c r="Q25" s="18">
        <f t="shared" si="3"/>
        <v>405.48098500000003</v>
      </c>
    </row>
    <row r="26" spans="1:17" x14ac:dyDescent="0.25">
      <c r="A26" s="40" t="s">
        <v>788</v>
      </c>
      <c r="B26" s="3">
        <v>5.3730000000000002</v>
      </c>
      <c r="C26" s="3">
        <v>15.015000000000001</v>
      </c>
      <c r="D26" s="3">
        <v>33.195999999999998</v>
      </c>
      <c r="E26" s="3">
        <v>26.370999999999999</v>
      </c>
      <c r="F26" s="3">
        <v>17.082000000000001</v>
      </c>
      <c r="G26" s="15">
        <v>2.0270000000000001</v>
      </c>
      <c r="H26" s="15">
        <v>2.137</v>
      </c>
      <c r="I26" s="15">
        <v>2.25</v>
      </c>
      <c r="J26" s="45">
        <v>0</v>
      </c>
      <c r="K26" s="45">
        <v>4</v>
      </c>
      <c r="L26" s="44"/>
      <c r="M26" s="44"/>
      <c r="N26" s="44"/>
      <c r="O26" s="40" t="str">
        <f t="shared" si="1"/>
        <v>5201</v>
      </c>
      <c r="P26" s="39">
        <f t="shared" si="2"/>
        <v>4</v>
      </c>
      <c r="Q26" s="18">
        <f t="shared" si="3"/>
        <v>32.087054999999999</v>
      </c>
    </row>
    <row r="27" spans="1:17" x14ac:dyDescent="0.25">
      <c r="A27" s="40" t="s">
        <v>789</v>
      </c>
      <c r="B27" s="3">
        <v>74.956000000000003</v>
      </c>
      <c r="C27" s="3">
        <v>118.35599999999999</v>
      </c>
      <c r="D27" s="3">
        <v>197.34100000000001</v>
      </c>
      <c r="E27" s="3">
        <v>169.178</v>
      </c>
      <c r="F27" s="3">
        <v>137.44999999999999</v>
      </c>
      <c r="G27" s="15">
        <v>2.0270000000000001</v>
      </c>
      <c r="H27" s="15">
        <v>2.137</v>
      </c>
      <c r="I27" s="15">
        <v>2.25</v>
      </c>
      <c r="J27" s="45">
        <v>0</v>
      </c>
      <c r="K27" s="45">
        <v>121</v>
      </c>
      <c r="L27" s="44"/>
      <c r="M27" s="44"/>
      <c r="N27" s="44"/>
      <c r="O27" s="40" t="str">
        <f t="shared" si="1"/>
        <v>5202</v>
      </c>
      <c r="P27" s="39">
        <f t="shared" si="2"/>
        <v>121</v>
      </c>
      <c r="Q27" s="18">
        <f t="shared" si="3"/>
        <v>252.926772</v>
      </c>
    </row>
    <row r="28" spans="1:17" x14ac:dyDescent="0.25">
      <c r="A28" s="40" t="s">
        <v>790</v>
      </c>
      <c r="B28" s="3">
        <v>45.456000000000003</v>
      </c>
      <c r="C28" s="3">
        <v>59.68</v>
      </c>
      <c r="D28" s="3">
        <v>84.146000000000001</v>
      </c>
      <c r="E28" s="3">
        <v>76.117999999999995</v>
      </c>
      <c r="F28" s="3">
        <v>67.253</v>
      </c>
      <c r="G28" s="15">
        <v>1.3420000000000001</v>
      </c>
      <c r="H28" s="15">
        <v>1.415</v>
      </c>
      <c r="I28" s="15">
        <v>1.4890000000000001</v>
      </c>
      <c r="J28" s="45">
        <v>0</v>
      </c>
      <c r="K28" s="45">
        <v>39</v>
      </c>
      <c r="L28" s="44"/>
      <c r="M28" s="44"/>
      <c r="N28" s="44"/>
      <c r="O28" s="40" t="str">
        <f t="shared" si="1"/>
        <v>5207</v>
      </c>
      <c r="P28" s="39">
        <f t="shared" si="2"/>
        <v>39</v>
      </c>
      <c r="Q28" s="18">
        <f t="shared" si="3"/>
        <v>84.447199999999995</v>
      </c>
    </row>
    <row r="29" spans="1:17" x14ac:dyDescent="0.25">
      <c r="A29" s="40" t="s">
        <v>791</v>
      </c>
      <c r="B29" s="3">
        <v>2.86</v>
      </c>
      <c r="C29" s="3">
        <v>8.1850000000000005</v>
      </c>
      <c r="D29" s="3">
        <v>18.956</v>
      </c>
      <c r="E29" s="3">
        <v>16.917000000000002</v>
      </c>
      <c r="F29" s="3">
        <v>11.101000000000001</v>
      </c>
      <c r="G29" s="15">
        <v>2.0270000000000001</v>
      </c>
      <c r="H29" s="15">
        <v>2.137</v>
      </c>
      <c r="I29" s="15">
        <v>2.25</v>
      </c>
      <c r="J29" s="45">
        <v>0</v>
      </c>
      <c r="K29" s="45">
        <v>0</v>
      </c>
      <c r="L29" s="44"/>
      <c r="M29" s="44"/>
      <c r="N29" s="44"/>
      <c r="O29" s="40" t="str">
        <f t="shared" si="1"/>
        <v>5208</v>
      </c>
      <c r="P29" s="39">
        <f t="shared" si="2"/>
        <v>0</v>
      </c>
      <c r="Q29" s="18">
        <f t="shared" si="3"/>
        <v>17.491345000000003</v>
      </c>
    </row>
    <row r="30" spans="1:17" x14ac:dyDescent="0.25">
      <c r="A30" s="40" t="s">
        <v>792</v>
      </c>
      <c r="B30" s="3">
        <v>133.554</v>
      </c>
      <c r="C30" s="3">
        <v>158.83699999999999</v>
      </c>
      <c r="D30" s="3">
        <v>198.49100000000001</v>
      </c>
      <c r="E30" s="3">
        <v>182.14699999999999</v>
      </c>
      <c r="F30" s="3">
        <v>172.13900000000001</v>
      </c>
      <c r="G30" s="15">
        <v>1.3420000000000001</v>
      </c>
      <c r="H30" s="15">
        <v>1.415</v>
      </c>
      <c r="I30" s="15">
        <v>1.4890000000000001</v>
      </c>
      <c r="J30" s="45">
        <v>0</v>
      </c>
      <c r="K30" s="45">
        <v>435</v>
      </c>
      <c r="L30" s="44"/>
      <c r="M30" s="44"/>
      <c r="N30" s="44"/>
      <c r="O30" s="40" t="str">
        <f t="shared" si="1"/>
        <v>5212</v>
      </c>
      <c r="P30" s="39">
        <f t="shared" si="2"/>
        <v>435</v>
      </c>
      <c r="Q30" s="18">
        <f t="shared" si="3"/>
        <v>224.754355</v>
      </c>
    </row>
    <row r="31" spans="1:17" x14ac:dyDescent="0.25">
      <c r="A31" s="40" t="s">
        <v>793</v>
      </c>
      <c r="B31" s="3">
        <v>8.9949999999999992</v>
      </c>
      <c r="C31" s="3">
        <v>24.692</v>
      </c>
      <c r="D31" s="3">
        <v>56.692999999999998</v>
      </c>
      <c r="E31" s="3">
        <v>52.131</v>
      </c>
      <c r="F31" s="3">
        <v>33.058999999999997</v>
      </c>
      <c r="G31" s="15">
        <v>2.0270000000000001</v>
      </c>
      <c r="H31" s="15">
        <v>2.137</v>
      </c>
      <c r="I31" s="15">
        <v>2.25</v>
      </c>
      <c r="J31" s="45">
        <v>0</v>
      </c>
      <c r="K31" s="45">
        <v>2</v>
      </c>
      <c r="L31" s="44"/>
      <c r="M31" s="44"/>
      <c r="N31" s="44"/>
      <c r="O31" s="40" t="str">
        <f t="shared" si="1"/>
        <v>5213</v>
      </c>
      <c r="P31" s="39">
        <f t="shared" si="2"/>
        <v>2</v>
      </c>
      <c r="Q31" s="18">
        <f t="shared" si="3"/>
        <v>52.766804</v>
      </c>
    </row>
    <row r="32" spans="1:17" x14ac:dyDescent="0.25">
      <c r="A32" s="40" t="s">
        <v>794</v>
      </c>
      <c r="B32" s="3">
        <v>60.180999999999997</v>
      </c>
      <c r="C32" s="3">
        <v>76.911000000000001</v>
      </c>
      <c r="D32" s="3">
        <v>113.82899999999999</v>
      </c>
      <c r="E32" s="3">
        <v>107.967</v>
      </c>
      <c r="F32" s="3">
        <v>85.480999999999995</v>
      </c>
      <c r="G32" s="15">
        <v>2.0270000000000001</v>
      </c>
      <c r="H32" s="15">
        <v>2.137</v>
      </c>
      <c r="I32" s="15">
        <v>2.25</v>
      </c>
      <c r="J32" s="45">
        <v>0</v>
      </c>
      <c r="K32" s="45">
        <v>115</v>
      </c>
      <c r="L32" s="44"/>
      <c r="M32" s="44"/>
      <c r="N32" s="44"/>
      <c r="O32" s="40" t="str">
        <f t="shared" si="1"/>
        <v>5214</v>
      </c>
      <c r="P32" s="39">
        <f t="shared" si="2"/>
        <v>115</v>
      </c>
      <c r="Q32" s="18">
        <f t="shared" si="3"/>
        <v>164.35880700000001</v>
      </c>
    </row>
    <row r="33" spans="1:17" x14ac:dyDescent="0.25">
      <c r="A33" s="40" t="s">
        <v>795</v>
      </c>
      <c r="B33" s="3">
        <v>119.374</v>
      </c>
      <c r="C33" s="3">
        <v>127.033</v>
      </c>
      <c r="D33" s="3">
        <v>141.19</v>
      </c>
      <c r="E33" s="3">
        <v>131.52500000000001</v>
      </c>
      <c r="F33" s="3">
        <v>130.4</v>
      </c>
      <c r="G33" s="15">
        <v>2.0739999999999998</v>
      </c>
      <c r="H33" s="15">
        <v>2.1869999999999998</v>
      </c>
      <c r="I33" s="15">
        <v>2.3029999999999999</v>
      </c>
      <c r="J33" s="45">
        <v>0</v>
      </c>
      <c r="K33" s="45">
        <v>172</v>
      </c>
      <c r="L33" s="44"/>
      <c r="M33" s="44"/>
      <c r="N33" s="44"/>
      <c r="O33" s="40" t="str">
        <f t="shared" si="1"/>
        <v>5215</v>
      </c>
      <c r="P33" s="39">
        <f t="shared" si="2"/>
        <v>172</v>
      </c>
      <c r="Q33" s="18">
        <f t="shared" si="3"/>
        <v>277.82117099999999</v>
      </c>
    </row>
    <row r="34" spans="1:17" x14ac:dyDescent="0.25">
      <c r="A34" s="40" t="s">
        <v>796</v>
      </c>
      <c r="B34" s="3">
        <v>128.28200000000001</v>
      </c>
      <c r="C34" s="3">
        <v>143.149</v>
      </c>
      <c r="D34" s="3">
        <v>165.482</v>
      </c>
      <c r="E34" s="3">
        <v>152.911</v>
      </c>
      <c r="F34" s="3">
        <v>150.566</v>
      </c>
      <c r="G34" s="15">
        <v>2.0739999999999998</v>
      </c>
      <c r="H34" s="15">
        <v>2.1869999999999998</v>
      </c>
      <c r="I34" s="15">
        <v>2.3029999999999999</v>
      </c>
      <c r="J34" s="45">
        <v>0</v>
      </c>
      <c r="K34" s="45">
        <v>202</v>
      </c>
      <c r="L34" s="44"/>
      <c r="M34" s="44"/>
      <c r="N34" s="44"/>
      <c r="O34" s="40" t="str">
        <f t="shared" si="1"/>
        <v>5218</v>
      </c>
      <c r="P34" s="39">
        <f t="shared" si="2"/>
        <v>202</v>
      </c>
      <c r="Q34" s="18">
        <f t="shared" si="3"/>
        <v>313.06686299999996</v>
      </c>
    </row>
    <row r="35" spans="1:17" x14ac:dyDescent="0.25">
      <c r="A35" s="40" t="s">
        <v>797</v>
      </c>
      <c r="B35" s="3">
        <v>12.39</v>
      </c>
      <c r="C35" s="3">
        <v>13.055999999999999</v>
      </c>
      <c r="D35" s="3">
        <v>13.962999999999999</v>
      </c>
      <c r="E35" s="3">
        <v>13.331</v>
      </c>
      <c r="F35" s="3">
        <v>13.409000000000001</v>
      </c>
      <c r="G35" s="15">
        <v>2.0739999999999998</v>
      </c>
      <c r="H35" s="15">
        <v>2.1869999999999998</v>
      </c>
      <c r="I35" s="15">
        <v>2.3029999999999999</v>
      </c>
      <c r="J35" s="45">
        <v>306</v>
      </c>
      <c r="K35" s="45">
        <v>321</v>
      </c>
      <c r="L35" s="44"/>
      <c r="M35" s="44"/>
      <c r="N35" s="44"/>
      <c r="O35" s="40" t="str">
        <f t="shared" si="1"/>
        <v>5219</v>
      </c>
      <c r="P35" s="39">
        <f t="shared" si="2"/>
        <v>321</v>
      </c>
      <c r="Q35" s="18">
        <f t="shared" si="3"/>
        <v>334.553472</v>
      </c>
    </row>
    <row r="36" spans="1:17" x14ac:dyDescent="0.25">
      <c r="A36" s="40" t="s">
        <v>798</v>
      </c>
      <c r="B36" s="3">
        <v>449.358</v>
      </c>
      <c r="C36" s="3">
        <v>456.048</v>
      </c>
      <c r="D36" s="3">
        <v>466.351</v>
      </c>
      <c r="E36" s="3">
        <v>461.63299999999998</v>
      </c>
      <c r="F36" s="3">
        <v>459.77699999999999</v>
      </c>
      <c r="G36" s="15">
        <v>1.4370000000000001</v>
      </c>
      <c r="H36" s="15">
        <v>1.5149999999999999</v>
      </c>
      <c r="I36" s="15">
        <v>1.595</v>
      </c>
      <c r="J36" s="45">
        <v>0</v>
      </c>
      <c r="K36" s="45">
        <v>184</v>
      </c>
      <c r="L36" s="44"/>
      <c r="M36" s="44"/>
      <c r="N36" s="44"/>
      <c r="O36" s="40" t="str">
        <f t="shared" si="1"/>
        <v>5220</v>
      </c>
      <c r="P36" s="39">
        <f t="shared" si="2"/>
        <v>184</v>
      </c>
      <c r="Q36" s="18">
        <f t="shared" si="3"/>
        <v>690.91271999999992</v>
      </c>
    </row>
    <row r="37" spans="1:17" x14ac:dyDescent="0.25">
      <c r="A37" s="40" t="s">
        <v>799</v>
      </c>
      <c r="B37" s="3">
        <v>21.032</v>
      </c>
      <c r="C37" s="3">
        <v>22.754000000000001</v>
      </c>
      <c r="D37" s="3">
        <v>25.763000000000002</v>
      </c>
      <c r="E37" s="3">
        <v>25.401</v>
      </c>
      <c r="F37" s="3">
        <v>23.777000000000001</v>
      </c>
      <c r="G37" s="15">
        <v>1.4370000000000001</v>
      </c>
      <c r="H37" s="15">
        <v>1.5149999999999999</v>
      </c>
      <c r="I37" s="15">
        <v>1.595</v>
      </c>
      <c r="J37" s="45">
        <v>0</v>
      </c>
      <c r="K37" s="45">
        <v>35</v>
      </c>
      <c r="L37" s="44"/>
      <c r="M37" s="44"/>
      <c r="N37" s="44"/>
      <c r="O37" s="40" t="str">
        <f t="shared" si="1"/>
        <v>5221</v>
      </c>
      <c r="P37" s="39">
        <f t="shared" si="2"/>
        <v>35</v>
      </c>
      <c r="Q37" s="18">
        <f t="shared" si="3"/>
        <v>34.47231</v>
      </c>
    </row>
    <row r="38" spans="1:17" x14ac:dyDescent="0.25">
      <c r="A38" s="40" t="s">
        <v>800</v>
      </c>
      <c r="B38" s="3">
        <v>91.79</v>
      </c>
      <c r="C38" s="3">
        <v>94.602999999999994</v>
      </c>
      <c r="D38" s="3">
        <v>100.08499999999999</v>
      </c>
      <c r="E38" s="3">
        <v>96.325000000000003</v>
      </c>
      <c r="F38" s="3">
        <v>95.945999999999998</v>
      </c>
      <c r="G38" s="15">
        <v>2.0739999999999998</v>
      </c>
      <c r="H38" s="15">
        <v>2.1869999999999998</v>
      </c>
      <c r="I38" s="15">
        <v>2.3029999999999999</v>
      </c>
      <c r="J38" s="45">
        <v>0</v>
      </c>
      <c r="K38" s="45">
        <v>116</v>
      </c>
      <c r="L38" s="44"/>
      <c r="M38" s="44"/>
      <c r="N38" s="44"/>
      <c r="O38" s="40" t="str">
        <f t="shared" si="1"/>
        <v>5222</v>
      </c>
      <c r="P38" s="39">
        <f t="shared" si="2"/>
        <v>116</v>
      </c>
      <c r="Q38" s="18">
        <f t="shared" si="3"/>
        <v>206.89676099999997</v>
      </c>
    </row>
    <row r="39" spans="1:17" x14ac:dyDescent="0.25">
      <c r="A39" s="40" t="s">
        <v>801</v>
      </c>
      <c r="B39" s="3">
        <v>329.83699999999999</v>
      </c>
      <c r="C39" s="3">
        <v>335.71199999999999</v>
      </c>
      <c r="D39" s="3">
        <v>348.75</v>
      </c>
      <c r="E39" s="3">
        <v>338.12</v>
      </c>
      <c r="F39" s="3">
        <v>339.07799999999997</v>
      </c>
      <c r="G39" s="15">
        <v>2.0739999999999998</v>
      </c>
      <c r="H39" s="15">
        <v>2.1869999999999998</v>
      </c>
      <c r="I39" s="15">
        <v>2.3029999999999999</v>
      </c>
      <c r="J39" s="45">
        <v>0</v>
      </c>
      <c r="K39" s="45">
        <v>562</v>
      </c>
      <c r="L39" s="44"/>
      <c r="M39" s="44"/>
      <c r="N39" s="44"/>
      <c r="O39" s="40" t="str">
        <f t="shared" si="1"/>
        <v>5223</v>
      </c>
      <c r="P39" s="39">
        <f t="shared" si="2"/>
        <v>562</v>
      </c>
      <c r="Q39" s="18">
        <f t="shared" si="3"/>
        <v>734.20214399999998</v>
      </c>
    </row>
    <row r="40" spans="1:17" x14ac:dyDescent="0.25">
      <c r="A40" s="40" t="s">
        <v>802</v>
      </c>
      <c r="B40" s="3">
        <v>141.23500000000001</v>
      </c>
      <c r="C40" s="3">
        <v>144.71799999999999</v>
      </c>
      <c r="D40" s="3">
        <v>151.542</v>
      </c>
      <c r="E40" s="3">
        <v>146.72900000000001</v>
      </c>
      <c r="F40" s="3">
        <v>146.77099999999999</v>
      </c>
      <c r="G40" s="15">
        <v>2.0739999999999998</v>
      </c>
      <c r="H40" s="15">
        <v>2.1869999999999998</v>
      </c>
      <c r="I40" s="15">
        <v>2.3029999999999999</v>
      </c>
      <c r="J40" s="45">
        <v>467</v>
      </c>
      <c r="K40" s="45">
        <v>734</v>
      </c>
      <c r="L40" s="44"/>
      <c r="M40" s="44"/>
      <c r="N40" s="44"/>
      <c r="O40" s="40" t="str">
        <f t="shared" si="1"/>
        <v>5224</v>
      </c>
      <c r="P40" s="39">
        <f t="shared" si="2"/>
        <v>734</v>
      </c>
      <c r="Q40" s="18">
        <f t="shared" si="3"/>
        <v>783.49826599999994</v>
      </c>
    </row>
    <row r="41" spans="1:17" x14ac:dyDescent="0.25">
      <c r="A41" s="40" t="s">
        <v>803</v>
      </c>
      <c r="B41" s="3">
        <v>97.91</v>
      </c>
      <c r="C41" s="3">
        <v>103.637</v>
      </c>
      <c r="D41" s="3">
        <v>113.46299999999999</v>
      </c>
      <c r="E41" s="3">
        <v>108.254</v>
      </c>
      <c r="F41" s="3">
        <v>106.96599999999999</v>
      </c>
      <c r="G41" s="15">
        <v>2.1789999999999998</v>
      </c>
      <c r="H41" s="15">
        <v>2.298</v>
      </c>
      <c r="I41" s="15">
        <v>2.419</v>
      </c>
      <c r="J41" s="45">
        <v>0</v>
      </c>
      <c r="K41" s="45">
        <v>261</v>
      </c>
      <c r="L41" s="44"/>
      <c r="M41" s="44"/>
      <c r="N41" s="44"/>
      <c r="O41" s="40" t="str">
        <f t="shared" si="1"/>
        <v>5225</v>
      </c>
      <c r="P41" s="39">
        <f t="shared" si="2"/>
        <v>261</v>
      </c>
      <c r="Q41" s="18">
        <f t="shared" si="3"/>
        <v>238.157826</v>
      </c>
    </row>
    <row r="42" spans="1:17" x14ac:dyDescent="0.25">
      <c r="A42" s="40" t="s">
        <v>804</v>
      </c>
      <c r="B42" s="3">
        <v>107.011</v>
      </c>
      <c r="C42" s="3">
        <v>114.533</v>
      </c>
      <c r="D42" s="3">
        <v>126.01</v>
      </c>
      <c r="E42" s="3">
        <v>117.17700000000001</v>
      </c>
      <c r="F42" s="3">
        <v>118.762</v>
      </c>
      <c r="G42" s="15">
        <v>2.1789999999999998</v>
      </c>
      <c r="H42" s="15">
        <v>2.298</v>
      </c>
      <c r="I42" s="15">
        <v>2.419</v>
      </c>
      <c r="J42" s="45">
        <v>125</v>
      </c>
      <c r="K42" s="45">
        <v>299</v>
      </c>
      <c r="L42" s="44"/>
      <c r="M42" s="44"/>
      <c r="N42" s="44"/>
      <c r="O42" s="40" t="str">
        <f t="shared" si="1"/>
        <v>5226</v>
      </c>
      <c r="P42" s="39">
        <f t="shared" si="2"/>
        <v>299</v>
      </c>
      <c r="Q42" s="18">
        <f t="shared" si="3"/>
        <v>388.19683400000002</v>
      </c>
    </row>
    <row r="43" spans="1:17" x14ac:dyDescent="0.25">
      <c r="A43" s="40" t="s">
        <v>805</v>
      </c>
      <c r="B43" s="3">
        <v>179.05</v>
      </c>
      <c r="C43" s="3">
        <v>182.416</v>
      </c>
      <c r="D43" s="3">
        <v>187.63399999999999</v>
      </c>
      <c r="E43" s="3">
        <v>183.815</v>
      </c>
      <c r="F43" s="3">
        <v>184.35300000000001</v>
      </c>
      <c r="G43" s="15">
        <v>2.1789999999999998</v>
      </c>
      <c r="H43" s="15">
        <v>2.298</v>
      </c>
      <c r="I43" s="15">
        <v>2.419</v>
      </c>
      <c r="J43" s="45">
        <v>0</v>
      </c>
      <c r="K43" s="45">
        <v>338</v>
      </c>
      <c r="L43" s="44"/>
      <c r="M43" s="44"/>
      <c r="N43" s="44"/>
      <c r="O43" s="40" t="str">
        <f t="shared" si="1"/>
        <v>5227</v>
      </c>
      <c r="P43" s="39">
        <f t="shared" si="2"/>
        <v>338</v>
      </c>
      <c r="Q43" s="18">
        <f t="shared" si="3"/>
        <v>419.19196799999997</v>
      </c>
    </row>
    <row r="44" spans="1:17" x14ac:dyDescent="0.25">
      <c r="A44" s="40" t="s">
        <v>806</v>
      </c>
      <c r="B44" s="3">
        <v>27.472000000000001</v>
      </c>
      <c r="C44" s="3">
        <v>31.632999999999999</v>
      </c>
      <c r="D44" s="3">
        <v>39.317</v>
      </c>
      <c r="E44" s="3">
        <v>35.820999999999998</v>
      </c>
      <c r="F44" s="3">
        <v>34.276000000000003</v>
      </c>
      <c r="G44" s="15">
        <v>2.1789999999999998</v>
      </c>
      <c r="H44" s="15">
        <v>2.298</v>
      </c>
      <c r="I44" s="15">
        <v>2.419</v>
      </c>
      <c r="J44" s="45">
        <v>66</v>
      </c>
      <c r="K44" s="45">
        <v>197</v>
      </c>
      <c r="L44" s="44"/>
      <c r="M44" s="44"/>
      <c r="N44" s="44"/>
      <c r="O44" s="40" t="str">
        <f t="shared" si="1"/>
        <v>5228</v>
      </c>
      <c r="P44" s="39">
        <f t="shared" si="2"/>
        <v>197</v>
      </c>
      <c r="Q44" s="18">
        <f t="shared" si="3"/>
        <v>138.692634</v>
      </c>
    </row>
    <row r="45" spans="1:17" x14ac:dyDescent="0.25">
      <c r="A45" s="40" t="s">
        <v>807</v>
      </c>
      <c r="B45" s="3">
        <v>186.119</v>
      </c>
      <c r="C45" s="3">
        <v>193.05</v>
      </c>
      <c r="D45" s="3">
        <v>203.27699999999999</v>
      </c>
      <c r="E45" s="3">
        <v>197.03899999999999</v>
      </c>
      <c r="F45" s="3">
        <v>197.12100000000001</v>
      </c>
      <c r="G45" s="15">
        <v>1.3420000000000001</v>
      </c>
      <c r="H45" s="15">
        <v>1.415</v>
      </c>
      <c r="I45" s="15">
        <v>1.4890000000000001</v>
      </c>
      <c r="J45" s="45">
        <v>0</v>
      </c>
      <c r="K45" s="45">
        <v>219</v>
      </c>
      <c r="L45" s="44"/>
      <c r="M45" s="44"/>
      <c r="N45" s="44"/>
      <c r="O45" s="40" t="str">
        <f t="shared" si="1"/>
        <v>5229</v>
      </c>
      <c r="P45" s="39">
        <f t="shared" si="2"/>
        <v>219</v>
      </c>
      <c r="Q45" s="18">
        <f t="shared" si="3"/>
        <v>273.16575</v>
      </c>
    </row>
    <row r="46" spans="1:17" x14ac:dyDescent="0.25">
      <c r="A46" s="40" t="s">
        <v>808</v>
      </c>
      <c r="B46" s="3">
        <v>134.53200000000001</v>
      </c>
      <c r="C46" s="3">
        <v>145.61000000000001</v>
      </c>
      <c r="D46" s="3">
        <v>165.708</v>
      </c>
      <c r="E46" s="3">
        <v>161.762</v>
      </c>
      <c r="F46" s="3">
        <v>151.98500000000001</v>
      </c>
      <c r="G46" s="15">
        <v>1.3420000000000001</v>
      </c>
      <c r="H46" s="15">
        <v>1.415</v>
      </c>
      <c r="I46" s="15">
        <v>1.4890000000000001</v>
      </c>
      <c r="J46" s="45">
        <v>0</v>
      </c>
      <c r="K46" s="45">
        <v>204</v>
      </c>
      <c r="L46" s="44"/>
      <c r="M46" s="44"/>
      <c r="N46" s="44"/>
      <c r="O46" s="40" t="str">
        <f t="shared" si="1"/>
        <v>5230</v>
      </c>
      <c r="P46" s="39">
        <f t="shared" si="2"/>
        <v>204</v>
      </c>
      <c r="Q46" s="18">
        <f t="shared" si="3"/>
        <v>206.03815000000003</v>
      </c>
    </row>
    <row r="47" spans="1:17" x14ac:dyDescent="0.25">
      <c r="A47" s="40" t="s">
        <v>809</v>
      </c>
      <c r="B47" s="3">
        <v>17.747</v>
      </c>
      <c r="C47" s="3">
        <v>19.263000000000002</v>
      </c>
      <c r="D47" s="3">
        <v>21.577999999999999</v>
      </c>
      <c r="E47" s="3">
        <v>20.402999999999999</v>
      </c>
      <c r="F47" s="3">
        <v>18.931000000000001</v>
      </c>
      <c r="G47" s="15">
        <v>2.0270000000000001</v>
      </c>
      <c r="H47" s="15">
        <v>2.137</v>
      </c>
      <c r="I47" s="15">
        <v>2.25</v>
      </c>
      <c r="J47" s="45">
        <v>0</v>
      </c>
      <c r="K47" s="45">
        <v>36</v>
      </c>
      <c r="L47" s="44"/>
      <c r="M47" s="44"/>
      <c r="N47" s="44"/>
      <c r="O47" s="40" t="str">
        <f t="shared" si="1"/>
        <v>5232</v>
      </c>
      <c r="P47" s="39">
        <f t="shared" si="2"/>
        <v>36</v>
      </c>
      <c r="Q47" s="18">
        <f t="shared" si="3"/>
        <v>41.165031000000006</v>
      </c>
    </row>
    <row r="48" spans="1:17" x14ac:dyDescent="0.25">
      <c r="A48" s="40" t="s">
        <v>810</v>
      </c>
      <c r="B48" s="3">
        <v>262.64400000000001</v>
      </c>
      <c r="C48" s="3">
        <v>265.67200000000003</v>
      </c>
      <c r="D48" s="3">
        <v>273.22500000000002</v>
      </c>
      <c r="E48" s="3">
        <v>268.28899999999999</v>
      </c>
      <c r="F48" s="3">
        <v>267.73200000000003</v>
      </c>
      <c r="G48" s="15">
        <v>2.645</v>
      </c>
      <c r="H48" s="15">
        <v>2.7890000000000001</v>
      </c>
      <c r="I48" s="15">
        <v>2.9359999999999999</v>
      </c>
      <c r="J48" s="45">
        <v>0</v>
      </c>
      <c r="K48" s="45">
        <v>510</v>
      </c>
      <c r="L48" s="44"/>
      <c r="M48" s="44"/>
      <c r="N48" s="44"/>
      <c r="O48" s="40" t="str">
        <f t="shared" si="1"/>
        <v>5234</v>
      </c>
      <c r="P48" s="39">
        <f t="shared" si="2"/>
        <v>510</v>
      </c>
      <c r="Q48" s="18">
        <f t="shared" si="3"/>
        <v>740.9592080000001</v>
      </c>
    </row>
    <row r="49" spans="1:17" x14ac:dyDescent="0.25">
      <c r="A49" s="40" t="s">
        <v>811</v>
      </c>
      <c r="B49" s="3">
        <v>195.107</v>
      </c>
      <c r="C49" s="3">
        <v>201.68</v>
      </c>
      <c r="D49" s="3">
        <v>217.54300000000001</v>
      </c>
      <c r="E49" s="3">
        <v>208.23</v>
      </c>
      <c r="F49" s="3">
        <v>206.953</v>
      </c>
      <c r="G49" s="15">
        <v>2.1789999999999998</v>
      </c>
      <c r="H49" s="15">
        <v>2.298</v>
      </c>
      <c r="I49" s="15">
        <v>2.419</v>
      </c>
      <c r="J49" s="45">
        <v>0</v>
      </c>
      <c r="K49" s="45">
        <v>421</v>
      </c>
      <c r="L49" s="44"/>
      <c r="M49" s="44"/>
      <c r="N49" s="44"/>
      <c r="O49" s="40" t="str">
        <f t="shared" si="1"/>
        <v>5236</v>
      </c>
      <c r="P49" s="39">
        <f t="shared" si="2"/>
        <v>421</v>
      </c>
      <c r="Q49" s="18">
        <f t="shared" si="3"/>
        <v>463.46064000000001</v>
      </c>
    </row>
    <row r="50" spans="1:17" x14ac:dyDescent="0.25">
      <c r="A50" s="40" t="s">
        <v>812</v>
      </c>
      <c r="B50" s="3">
        <v>635.18899999999996</v>
      </c>
      <c r="C50" s="3">
        <v>641.02599999999995</v>
      </c>
      <c r="D50" s="3">
        <v>652.65899999999999</v>
      </c>
      <c r="E50" s="3">
        <v>643.79499999999996</v>
      </c>
      <c r="F50" s="3">
        <v>645.23599999999999</v>
      </c>
      <c r="G50" s="15">
        <v>2.1789999999999998</v>
      </c>
      <c r="H50" s="15">
        <v>2.298</v>
      </c>
      <c r="I50" s="15">
        <v>2.419</v>
      </c>
      <c r="J50" s="45">
        <v>27</v>
      </c>
      <c r="K50" s="45">
        <v>1120</v>
      </c>
      <c r="L50" s="44"/>
      <c r="M50" s="44"/>
      <c r="N50" s="44"/>
      <c r="O50" s="40" t="str">
        <f t="shared" si="1"/>
        <v>5237</v>
      </c>
      <c r="P50" s="39">
        <f t="shared" si="2"/>
        <v>1120</v>
      </c>
      <c r="Q50" s="18">
        <f t="shared" si="3"/>
        <v>1500.0777479999999</v>
      </c>
    </row>
    <row r="51" spans="1:17" x14ac:dyDescent="0.25">
      <c r="A51" s="40" t="s">
        <v>813</v>
      </c>
      <c r="B51" s="3">
        <v>114.938</v>
      </c>
      <c r="C51" s="3">
        <v>122.521</v>
      </c>
      <c r="D51" s="3">
        <v>137.25</v>
      </c>
      <c r="E51" s="3">
        <v>133.328</v>
      </c>
      <c r="F51" s="3">
        <v>127.70699999999999</v>
      </c>
      <c r="G51" s="15">
        <v>2.1789999999999998</v>
      </c>
      <c r="H51" s="15">
        <v>2.298</v>
      </c>
      <c r="I51" s="15">
        <v>2.419</v>
      </c>
      <c r="J51" s="45">
        <v>6</v>
      </c>
      <c r="K51" s="45">
        <v>231</v>
      </c>
      <c r="L51" s="44"/>
      <c r="M51" s="44"/>
      <c r="N51" s="44"/>
      <c r="O51" s="40" t="str">
        <f t="shared" si="1"/>
        <v>5239</v>
      </c>
      <c r="P51" s="39">
        <f t="shared" si="2"/>
        <v>231</v>
      </c>
      <c r="Q51" s="18">
        <f t="shared" si="3"/>
        <v>287.55325800000003</v>
      </c>
    </row>
    <row r="52" spans="1:17" x14ac:dyDescent="0.25">
      <c r="A52" s="40" t="s">
        <v>814</v>
      </c>
      <c r="B52" s="3">
        <v>247.655</v>
      </c>
      <c r="C52" s="3">
        <v>250.88300000000001</v>
      </c>
      <c r="D52" s="3">
        <v>259.05900000000003</v>
      </c>
      <c r="E52" s="3">
        <v>253.57599999999999</v>
      </c>
      <c r="F52" s="3">
        <v>253.376</v>
      </c>
      <c r="G52" s="15">
        <v>2.645</v>
      </c>
      <c r="H52" s="15">
        <v>2.7890000000000001</v>
      </c>
      <c r="I52" s="15">
        <v>2.9359999999999999</v>
      </c>
      <c r="J52" s="45">
        <v>0</v>
      </c>
      <c r="K52" s="45">
        <v>509</v>
      </c>
      <c r="L52" s="44"/>
      <c r="M52" s="44"/>
      <c r="N52" s="44"/>
      <c r="O52" s="40" t="str">
        <f t="shared" si="1"/>
        <v>5242</v>
      </c>
      <c r="P52" s="39">
        <f t="shared" si="2"/>
        <v>509</v>
      </c>
      <c r="Q52" s="18">
        <f t="shared" si="3"/>
        <v>699.71268700000007</v>
      </c>
    </row>
    <row r="53" spans="1:17" x14ac:dyDescent="0.25">
      <c r="A53" s="40" t="s">
        <v>815</v>
      </c>
      <c r="B53" s="3">
        <v>321.44099999999997</v>
      </c>
      <c r="C53" s="3">
        <v>328.06200000000001</v>
      </c>
      <c r="D53" s="3">
        <v>341.24299999999999</v>
      </c>
      <c r="E53" s="3">
        <v>331.28399999999999</v>
      </c>
      <c r="F53" s="3">
        <v>332.72899999999998</v>
      </c>
      <c r="G53" s="15">
        <v>2.1789999999999998</v>
      </c>
      <c r="H53" s="15">
        <v>2.298</v>
      </c>
      <c r="I53" s="15">
        <v>2.419</v>
      </c>
      <c r="J53" s="45">
        <v>0</v>
      </c>
      <c r="K53" s="45">
        <v>490</v>
      </c>
      <c r="L53" s="44"/>
      <c r="M53" s="44"/>
      <c r="N53" s="44"/>
      <c r="O53" s="40" t="str">
        <f t="shared" si="1"/>
        <v>5245</v>
      </c>
      <c r="P53" s="39">
        <f t="shared" si="2"/>
        <v>490</v>
      </c>
      <c r="Q53" s="18">
        <f t="shared" si="3"/>
        <v>753.88647600000002</v>
      </c>
    </row>
    <row r="54" spans="1:17" x14ac:dyDescent="0.25">
      <c r="A54" s="40" t="s">
        <v>816</v>
      </c>
      <c r="B54" s="3">
        <v>356.11900000000003</v>
      </c>
      <c r="C54" s="3">
        <v>375.7</v>
      </c>
      <c r="D54" s="3">
        <v>412.19200000000001</v>
      </c>
      <c r="E54" s="3">
        <v>396.22</v>
      </c>
      <c r="F54" s="3">
        <v>388.81200000000001</v>
      </c>
      <c r="G54" s="15">
        <v>1.3420000000000001</v>
      </c>
      <c r="H54" s="15">
        <v>1.415</v>
      </c>
      <c r="I54" s="15">
        <v>1.4890000000000001</v>
      </c>
      <c r="J54" s="45">
        <v>32</v>
      </c>
      <c r="K54" s="45">
        <v>557</v>
      </c>
      <c r="L54" s="44"/>
      <c r="M54" s="44"/>
      <c r="N54" s="44"/>
      <c r="O54" s="40" t="str">
        <f t="shared" si="1"/>
        <v>5246</v>
      </c>
      <c r="P54" s="39">
        <f t="shared" si="2"/>
        <v>557</v>
      </c>
      <c r="Q54" s="18">
        <f t="shared" si="3"/>
        <v>563.6155</v>
      </c>
    </row>
    <row r="55" spans="1:17" x14ac:dyDescent="0.25">
      <c r="A55" s="40" t="s">
        <v>817</v>
      </c>
      <c r="B55" s="3">
        <v>80.353999999999999</v>
      </c>
      <c r="C55" s="3">
        <v>99.058000000000007</v>
      </c>
      <c r="D55" s="3">
        <v>138.07300000000001</v>
      </c>
      <c r="E55" s="3">
        <v>134.202</v>
      </c>
      <c r="F55" s="3">
        <v>110.244</v>
      </c>
      <c r="G55" s="15">
        <v>2.0270000000000001</v>
      </c>
      <c r="H55" s="15">
        <v>2.137</v>
      </c>
      <c r="I55" s="15">
        <v>2.25</v>
      </c>
      <c r="J55" s="45">
        <v>0</v>
      </c>
      <c r="K55" s="45">
        <v>152</v>
      </c>
      <c r="L55" s="44"/>
      <c r="M55" s="44"/>
      <c r="N55" s="44"/>
      <c r="O55" s="40" t="str">
        <f t="shared" si="1"/>
        <v>5249</v>
      </c>
      <c r="P55" s="39">
        <f t="shared" si="2"/>
        <v>152</v>
      </c>
      <c r="Q55" s="18">
        <f t="shared" si="3"/>
        <v>211.68694600000001</v>
      </c>
    </row>
    <row r="56" spans="1:17" x14ac:dyDescent="0.25">
      <c r="A56" s="40" t="s">
        <v>818</v>
      </c>
      <c r="B56" s="3">
        <v>54.813000000000002</v>
      </c>
      <c r="C56" s="3">
        <v>55.966999999999999</v>
      </c>
      <c r="D56" s="3">
        <v>57.331000000000003</v>
      </c>
      <c r="E56" s="3">
        <v>56.963999999999999</v>
      </c>
      <c r="F56" s="3">
        <v>55.631999999999998</v>
      </c>
      <c r="G56" s="15">
        <v>2.0270000000000001</v>
      </c>
      <c r="H56" s="15">
        <v>2.137</v>
      </c>
      <c r="I56" s="15">
        <v>2.25</v>
      </c>
      <c r="J56" s="45">
        <v>0</v>
      </c>
      <c r="K56" s="45">
        <v>102</v>
      </c>
      <c r="L56" s="44"/>
      <c r="M56" s="44"/>
      <c r="N56" s="44"/>
      <c r="O56" s="40" t="str">
        <f t="shared" si="1"/>
        <v>5252</v>
      </c>
      <c r="P56" s="39">
        <f t="shared" si="2"/>
        <v>102</v>
      </c>
      <c r="Q56" s="18">
        <f t="shared" si="3"/>
        <v>119.601479</v>
      </c>
    </row>
    <row r="57" spans="1:17" x14ac:dyDescent="0.25">
      <c r="A57" s="40" t="s">
        <v>819</v>
      </c>
      <c r="B57" s="3">
        <v>163.964</v>
      </c>
      <c r="C57" s="3">
        <v>166.417</v>
      </c>
      <c r="D57" s="3">
        <v>169.30500000000001</v>
      </c>
      <c r="E57" s="3">
        <v>168.596</v>
      </c>
      <c r="F57" s="3">
        <v>166.86</v>
      </c>
      <c r="G57" s="15">
        <v>2.3980000000000001</v>
      </c>
      <c r="H57" s="15">
        <v>2.528</v>
      </c>
      <c r="I57" s="15">
        <v>2.6619999999999999</v>
      </c>
      <c r="J57" s="45">
        <v>0</v>
      </c>
      <c r="K57" s="45">
        <v>381</v>
      </c>
      <c r="L57" s="44"/>
      <c r="M57" s="44"/>
      <c r="N57" s="44"/>
      <c r="O57" s="40" t="str">
        <f t="shared" si="1"/>
        <v>5253</v>
      </c>
      <c r="P57" s="39">
        <f t="shared" si="2"/>
        <v>381</v>
      </c>
      <c r="Q57" s="18">
        <f t="shared" si="3"/>
        <v>420.70217600000001</v>
      </c>
    </row>
    <row r="58" spans="1:17" x14ac:dyDescent="0.25">
      <c r="A58" s="40" t="s">
        <v>820</v>
      </c>
      <c r="B58" s="3">
        <v>24.899000000000001</v>
      </c>
      <c r="C58" s="3">
        <v>25.462</v>
      </c>
      <c r="D58" s="3">
        <v>26.774000000000001</v>
      </c>
      <c r="E58" s="3">
        <v>26.286999999999999</v>
      </c>
      <c r="F58" s="3">
        <v>25.626999999999999</v>
      </c>
      <c r="G58" s="15">
        <v>2.645</v>
      </c>
      <c r="H58" s="15">
        <v>2.7890000000000001</v>
      </c>
      <c r="I58" s="15">
        <v>2.9359999999999999</v>
      </c>
      <c r="J58" s="45">
        <v>0</v>
      </c>
      <c r="K58" s="45">
        <v>65</v>
      </c>
      <c r="L58" s="44"/>
      <c r="M58" s="44"/>
      <c r="N58" s="44"/>
      <c r="O58" s="40" t="str">
        <f t="shared" si="1"/>
        <v>5254</v>
      </c>
      <c r="P58" s="39">
        <f t="shared" si="2"/>
        <v>65</v>
      </c>
      <c r="Q58" s="18">
        <f t="shared" si="3"/>
        <v>71.013518000000005</v>
      </c>
    </row>
    <row r="59" spans="1:17" x14ac:dyDescent="0.25">
      <c r="A59" s="40" t="s">
        <v>821</v>
      </c>
      <c r="B59" s="3">
        <v>360.83199999999999</v>
      </c>
      <c r="C59" s="3">
        <v>362.49</v>
      </c>
      <c r="D59" s="3">
        <v>366.67399999999998</v>
      </c>
      <c r="E59" s="3">
        <v>363.45499999999998</v>
      </c>
      <c r="F59" s="3">
        <v>363.66500000000002</v>
      </c>
      <c r="G59" s="15">
        <v>2.645</v>
      </c>
      <c r="H59" s="15">
        <v>2.7890000000000001</v>
      </c>
      <c r="I59" s="15">
        <v>2.9359999999999999</v>
      </c>
      <c r="J59" s="45">
        <v>0</v>
      </c>
      <c r="K59" s="45">
        <v>900</v>
      </c>
      <c r="L59" s="44"/>
      <c r="M59" s="44"/>
      <c r="N59" s="44"/>
      <c r="O59" s="40" t="str">
        <f t="shared" si="1"/>
        <v>5255</v>
      </c>
      <c r="P59" s="39">
        <f t="shared" si="2"/>
        <v>900</v>
      </c>
      <c r="Q59" s="18">
        <f t="shared" si="3"/>
        <v>1010.9846100000001</v>
      </c>
    </row>
    <row r="60" spans="1:17" x14ac:dyDescent="0.25">
      <c r="A60" s="40" t="s">
        <v>822</v>
      </c>
      <c r="B60" s="3">
        <v>275.70400000000001</v>
      </c>
      <c r="C60" s="3">
        <v>279.28199999999998</v>
      </c>
      <c r="D60" s="3">
        <v>287.78899999999999</v>
      </c>
      <c r="E60" s="3">
        <v>283.29399999999998</v>
      </c>
      <c r="F60" s="3">
        <v>281.95499999999998</v>
      </c>
      <c r="G60" s="15">
        <v>1.8360000000000001</v>
      </c>
      <c r="H60" s="15">
        <v>1.9359999999999999</v>
      </c>
      <c r="I60" s="15">
        <v>2.0390000000000001</v>
      </c>
      <c r="J60" s="45">
        <v>0</v>
      </c>
      <c r="K60" s="45">
        <v>454</v>
      </c>
      <c r="L60" s="44"/>
      <c r="M60" s="44"/>
      <c r="N60" s="44"/>
      <c r="O60" s="40" t="str">
        <f t="shared" si="1"/>
        <v>5258</v>
      </c>
      <c r="P60" s="39">
        <f t="shared" si="2"/>
        <v>454</v>
      </c>
      <c r="Q60" s="18">
        <f t="shared" si="3"/>
        <v>540.68995199999995</v>
      </c>
    </row>
    <row r="61" spans="1:17" x14ac:dyDescent="0.25">
      <c r="A61" s="40" t="s">
        <v>823</v>
      </c>
      <c r="B61" s="3">
        <v>70.313000000000002</v>
      </c>
      <c r="C61" s="3">
        <v>72.033000000000001</v>
      </c>
      <c r="D61" s="3">
        <v>75.882000000000005</v>
      </c>
      <c r="E61" s="3">
        <v>75.168999999999997</v>
      </c>
      <c r="F61" s="3">
        <v>72.763000000000005</v>
      </c>
      <c r="G61" s="15">
        <v>1.8360000000000001</v>
      </c>
      <c r="H61" s="15">
        <v>1.9359999999999999</v>
      </c>
      <c r="I61" s="15">
        <v>2.0390000000000001</v>
      </c>
      <c r="J61" s="45">
        <v>0</v>
      </c>
      <c r="K61" s="45">
        <v>479</v>
      </c>
      <c r="L61" s="44"/>
      <c r="M61" s="44"/>
      <c r="N61" s="44"/>
      <c r="O61" s="40" t="str">
        <f t="shared" si="1"/>
        <v>5259</v>
      </c>
      <c r="P61" s="39">
        <f t="shared" si="2"/>
        <v>479</v>
      </c>
      <c r="Q61" s="18">
        <f t="shared" si="3"/>
        <v>139.45588799999999</v>
      </c>
    </row>
    <row r="62" spans="1:17" x14ac:dyDescent="0.25">
      <c r="A62" s="40" t="s">
        <v>824</v>
      </c>
      <c r="B62" s="3">
        <v>31.283000000000001</v>
      </c>
      <c r="C62" s="3">
        <v>33.340000000000003</v>
      </c>
      <c r="D62" s="3">
        <v>37.448999999999998</v>
      </c>
      <c r="E62" s="3">
        <v>36.872999999999998</v>
      </c>
      <c r="F62" s="3">
        <v>32.112000000000002</v>
      </c>
      <c r="G62" s="15">
        <v>1.8360000000000001</v>
      </c>
      <c r="H62" s="15">
        <v>1.9359999999999999</v>
      </c>
      <c r="I62" s="15">
        <v>2.0390000000000001</v>
      </c>
      <c r="J62" s="45">
        <v>0</v>
      </c>
      <c r="K62" s="45">
        <v>76</v>
      </c>
      <c r="L62" s="44"/>
      <c r="M62" s="44"/>
      <c r="N62" s="44"/>
      <c r="O62" s="40" t="str">
        <f t="shared" si="1"/>
        <v>5260</v>
      </c>
      <c r="P62" s="39">
        <f t="shared" si="2"/>
        <v>76</v>
      </c>
      <c r="Q62" s="18">
        <f t="shared" si="3"/>
        <v>64.546240000000012</v>
      </c>
    </row>
    <row r="63" spans="1:17" x14ac:dyDescent="0.25">
      <c r="A63" s="40" t="s">
        <v>825</v>
      </c>
      <c r="B63" s="3">
        <v>0.98899999999999999</v>
      </c>
      <c r="C63" s="3">
        <v>2.4049999999999998</v>
      </c>
      <c r="D63" s="3">
        <v>5.1520000000000001</v>
      </c>
      <c r="E63" s="3">
        <v>4.7210000000000001</v>
      </c>
      <c r="F63" s="3">
        <v>2.0699999999999998</v>
      </c>
      <c r="G63" s="15">
        <v>1.8360000000000001</v>
      </c>
      <c r="H63" s="15">
        <v>1.9359999999999999</v>
      </c>
      <c r="I63" s="15">
        <v>2.0390000000000001</v>
      </c>
      <c r="J63" s="45">
        <v>8</v>
      </c>
      <c r="K63" s="45">
        <v>10</v>
      </c>
      <c r="L63" s="44"/>
      <c r="M63" s="44"/>
      <c r="N63" s="44"/>
      <c r="O63" s="40" t="str">
        <f t="shared" si="1"/>
        <v>5262</v>
      </c>
      <c r="P63" s="39">
        <f t="shared" si="2"/>
        <v>10</v>
      </c>
      <c r="Q63" s="18">
        <f t="shared" si="3"/>
        <v>12.656079999999999</v>
      </c>
    </row>
    <row r="64" spans="1:17" x14ac:dyDescent="0.25">
      <c r="A64" s="40" t="s">
        <v>826</v>
      </c>
      <c r="B64" s="3">
        <v>462.471</v>
      </c>
      <c r="C64" s="3">
        <v>465.779</v>
      </c>
      <c r="D64" s="3">
        <v>474.18700000000001</v>
      </c>
      <c r="E64" s="3">
        <v>469.16300000000001</v>
      </c>
      <c r="F64" s="3">
        <v>468.423</v>
      </c>
      <c r="G64" s="15">
        <v>1.8360000000000001</v>
      </c>
      <c r="H64" s="15">
        <v>1.9359999999999999</v>
      </c>
      <c r="I64" s="15">
        <v>2.0390000000000001</v>
      </c>
      <c r="J64" s="45">
        <v>73</v>
      </c>
      <c r="K64" s="45">
        <v>1056</v>
      </c>
      <c r="L64" s="44"/>
      <c r="M64" s="44"/>
      <c r="N64" s="44"/>
      <c r="O64" s="40" t="str">
        <f t="shared" si="1"/>
        <v>5264</v>
      </c>
      <c r="P64" s="39">
        <f t="shared" si="2"/>
        <v>1056</v>
      </c>
      <c r="Q64" s="18">
        <f t="shared" si="3"/>
        <v>974.74814399999991</v>
      </c>
    </row>
    <row r="65" spans="1:17" x14ac:dyDescent="0.25">
      <c r="A65" s="40" t="s">
        <v>827</v>
      </c>
      <c r="B65" s="3">
        <v>1.236</v>
      </c>
      <c r="C65" s="3">
        <v>2.8260000000000001</v>
      </c>
      <c r="D65" s="3">
        <v>5.5830000000000002</v>
      </c>
      <c r="E65" s="3">
        <v>5.8620000000000001</v>
      </c>
      <c r="F65" s="3">
        <v>3.4049999999999998</v>
      </c>
      <c r="G65" s="15">
        <v>2.0270000000000001</v>
      </c>
      <c r="H65" s="15">
        <v>2.137</v>
      </c>
      <c r="I65" s="15">
        <v>2.25</v>
      </c>
      <c r="J65" s="45">
        <v>0</v>
      </c>
      <c r="K65" s="45">
        <v>0</v>
      </c>
      <c r="L65" s="44"/>
      <c r="M65" s="44"/>
      <c r="N65" s="44"/>
      <c r="O65" s="40" t="str">
        <f t="shared" si="1"/>
        <v>5265</v>
      </c>
      <c r="P65" s="39">
        <f t="shared" si="2"/>
        <v>0</v>
      </c>
      <c r="Q65" s="18">
        <f t="shared" si="3"/>
        <v>6.0391620000000001</v>
      </c>
    </row>
    <row r="66" spans="1:17" x14ac:dyDescent="0.25">
      <c r="A66" s="40" t="s">
        <v>828</v>
      </c>
      <c r="B66" s="3">
        <v>214.00899999999999</v>
      </c>
      <c r="C66" s="3">
        <v>216.357</v>
      </c>
      <c r="D66" s="3">
        <v>219.13800000000001</v>
      </c>
      <c r="E66" s="3">
        <v>217.77099999999999</v>
      </c>
      <c r="F66" s="3">
        <v>216.393</v>
      </c>
      <c r="G66" s="15">
        <v>2.3980000000000001</v>
      </c>
      <c r="H66" s="15">
        <v>2.528</v>
      </c>
      <c r="I66" s="15">
        <v>2.6619999999999999</v>
      </c>
      <c r="J66" s="45">
        <v>0</v>
      </c>
      <c r="K66" s="45">
        <v>494</v>
      </c>
      <c r="L66" s="44"/>
      <c r="M66" s="44"/>
      <c r="N66" s="44"/>
      <c r="O66" s="40" t="str">
        <f t="shared" si="1"/>
        <v>5268</v>
      </c>
      <c r="P66" s="39">
        <f t="shared" si="2"/>
        <v>494</v>
      </c>
      <c r="Q66" s="18">
        <f t="shared" si="3"/>
        <v>546.95049600000004</v>
      </c>
    </row>
    <row r="67" spans="1:17" x14ac:dyDescent="0.25">
      <c r="A67" s="40" t="s">
        <v>829</v>
      </c>
      <c r="B67" s="3">
        <v>91.331000000000003</v>
      </c>
      <c r="C67" s="3">
        <v>91.731999999999999</v>
      </c>
      <c r="D67" s="3">
        <v>92.597999999999999</v>
      </c>
      <c r="E67" s="3">
        <v>91.774000000000001</v>
      </c>
      <c r="F67" s="3">
        <v>91.756</v>
      </c>
      <c r="G67" s="15">
        <v>1.837</v>
      </c>
      <c r="H67" s="15">
        <v>1.9370000000000001</v>
      </c>
      <c r="I67" s="15">
        <v>2.0390000000000001</v>
      </c>
      <c r="J67" s="45">
        <v>0</v>
      </c>
      <c r="K67" s="45">
        <v>159</v>
      </c>
      <c r="L67" s="44"/>
      <c r="M67" s="44"/>
      <c r="N67" s="44"/>
      <c r="O67" s="40" t="str">
        <f t="shared" si="1"/>
        <v>5269</v>
      </c>
      <c r="P67" s="39">
        <f t="shared" si="2"/>
        <v>159</v>
      </c>
      <c r="Q67" s="18">
        <f t="shared" si="3"/>
        <v>177.68488400000001</v>
      </c>
    </row>
    <row r="68" spans="1:17" x14ac:dyDescent="0.25">
      <c r="A68" s="40" t="s">
        <v>830</v>
      </c>
      <c r="B68" s="3">
        <v>0.129</v>
      </c>
      <c r="C68" s="3">
        <v>0.34100000000000003</v>
      </c>
      <c r="D68" s="3">
        <v>0.755</v>
      </c>
      <c r="E68" s="3">
        <v>0.8</v>
      </c>
      <c r="F68" s="3">
        <v>0</v>
      </c>
      <c r="G68" s="15">
        <v>1.8360000000000001</v>
      </c>
      <c r="H68" s="15">
        <v>1.9359999999999999</v>
      </c>
      <c r="I68" s="15">
        <v>2.0390000000000001</v>
      </c>
      <c r="J68" s="45">
        <v>0</v>
      </c>
      <c r="K68" s="45">
        <v>0</v>
      </c>
      <c r="L68" s="44"/>
      <c r="M68" s="44"/>
      <c r="N68" s="44"/>
      <c r="O68" s="40" t="str">
        <f t="shared" si="1"/>
        <v>5270</v>
      </c>
      <c r="P68" s="39">
        <f t="shared" si="2"/>
        <v>0</v>
      </c>
      <c r="Q68" s="18">
        <f t="shared" si="3"/>
        <v>0.66017599999999999</v>
      </c>
    </row>
    <row r="69" spans="1:17" x14ac:dyDescent="0.25">
      <c r="A69" s="40" t="s">
        <v>831</v>
      </c>
      <c r="B69" s="3">
        <v>0.39300000000000002</v>
      </c>
      <c r="C69" s="3">
        <v>0.997</v>
      </c>
      <c r="D69" s="3">
        <v>2.2330000000000001</v>
      </c>
      <c r="E69" s="3">
        <v>2.4990000000000001</v>
      </c>
      <c r="F69" s="3">
        <v>0.88400000000000001</v>
      </c>
      <c r="G69" s="15">
        <v>2.0270000000000001</v>
      </c>
      <c r="H69" s="15">
        <v>2.137</v>
      </c>
      <c r="I69" s="15">
        <v>2.25</v>
      </c>
      <c r="J69" s="45">
        <v>0</v>
      </c>
      <c r="K69" s="45">
        <v>0</v>
      </c>
      <c r="L69" s="44"/>
      <c r="M69" s="44"/>
      <c r="N69" s="44"/>
      <c r="O69" s="40" t="str">
        <f t="shared" ref="O69:O132" si="4">A69</f>
        <v>5271</v>
      </c>
      <c r="P69" s="39">
        <f t="shared" ref="P69:P132" si="5">K69</f>
        <v>0</v>
      </c>
      <c r="Q69" s="18">
        <f t="shared" ref="Q69:Q132" si="6">C69*H69+J69</f>
        <v>2.1305890000000001</v>
      </c>
    </row>
    <row r="70" spans="1:17" x14ac:dyDescent="0.25">
      <c r="A70" s="40" t="s">
        <v>832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15">
        <v>2.0270000000000001</v>
      </c>
      <c r="H70" s="15">
        <v>2.137</v>
      </c>
      <c r="I70" s="15">
        <v>2.25</v>
      </c>
      <c r="J70" s="45">
        <v>0</v>
      </c>
      <c r="K70" s="45">
        <v>0</v>
      </c>
      <c r="L70" s="44"/>
      <c r="M70" s="44"/>
      <c r="N70" s="44"/>
      <c r="O70" s="40" t="str">
        <f t="shared" si="4"/>
        <v>5272</v>
      </c>
      <c r="P70" s="39">
        <f t="shared" si="5"/>
        <v>0</v>
      </c>
      <c r="Q70" s="18">
        <f t="shared" si="6"/>
        <v>0</v>
      </c>
    </row>
    <row r="71" spans="1:17" x14ac:dyDescent="0.25">
      <c r="A71" s="40" t="s">
        <v>833</v>
      </c>
      <c r="B71" s="3">
        <v>109.44</v>
      </c>
      <c r="C71" s="3">
        <v>109.72799999999999</v>
      </c>
      <c r="D71" s="3">
        <v>110.09</v>
      </c>
      <c r="E71" s="3">
        <v>109.96299999999999</v>
      </c>
      <c r="F71" s="3">
        <v>109.658</v>
      </c>
      <c r="G71" s="15">
        <v>3.3860000000000001</v>
      </c>
      <c r="H71" s="15">
        <v>3.5710000000000002</v>
      </c>
      <c r="I71" s="15">
        <v>3.7589999999999999</v>
      </c>
      <c r="J71" s="45">
        <v>0</v>
      </c>
      <c r="K71" s="45">
        <v>184</v>
      </c>
      <c r="L71" s="44"/>
      <c r="M71" s="44"/>
      <c r="N71" s="44"/>
      <c r="O71" s="40" t="str">
        <f t="shared" si="4"/>
        <v>5301</v>
      </c>
      <c r="P71" s="39">
        <f t="shared" si="5"/>
        <v>184</v>
      </c>
      <c r="Q71" s="18">
        <f t="shared" si="6"/>
        <v>391.83868799999999</v>
      </c>
    </row>
    <row r="72" spans="1:17" x14ac:dyDescent="0.25">
      <c r="A72" s="40" t="s">
        <v>834</v>
      </c>
      <c r="B72" s="3">
        <v>154.05199999999999</v>
      </c>
      <c r="C72" s="3">
        <v>155.928</v>
      </c>
      <c r="D72" s="3">
        <v>158.12200000000001</v>
      </c>
      <c r="E72" s="3">
        <v>153.34399999999999</v>
      </c>
      <c r="F72" s="3">
        <v>155.661</v>
      </c>
      <c r="G72" s="15">
        <v>3.387</v>
      </c>
      <c r="H72" s="15">
        <v>3.5720000000000001</v>
      </c>
      <c r="I72" s="15">
        <v>3.76</v>
      </c>
      <c r="J72" s="45">
        <v>0</v>
      </c>
      <c r="K72" s="45">
        <v>253</v>
      </c>
      <c r="L72" s="44"/>
      <c r="M72" s="44"/>
      <c r="N72" s="44"/>
      <c r="O72" s="40" t="str">
        <f t="shared" si="4"/>
        <v>5302</v>
      </c>
      <c r="P72" s="39">
        <f t="shared" si="5"/>
        <v>253</v>
      </c>
      <c r="Q72" s="18">
        <f t="shared" si="6"/>
        <v>556.97481600000003</v>
      </c>
    </row>
    <row r="73" spans="1:17" x14ac:dyDescent="0.25">
      <c r="A73" s="40" t="s">
        <v>835</v>
      </c>
      <c r="B73" s="3">
        <v>68.116</v>
      </c>
      <c r="C73" s="3">
        <v>73.543000000000006</v>
      </c>
      <c r="D73" s="3">
        <v>80.049000000000007</v>
      </c>
      <c r="E73" s="3">
        <v>75.415999999999997</v>
      </c>
      <c r="F73" s="3">
        <v>74.418000000000006</v>
      </c>
      <c r="G73" s="15">
        <v>3.387</v>
      </c>
      <c r="H73" s="15">
        <v>3.5720000000000001</v>
      </c>
      <c r="I73" s="15">
        <v>3.76</v>
      </c>
      <c r="J73" s="45">
        <v>0</v>
      </c>
      <c r="K73" s="45">
        <v>129</v>
      </c>
      <c r="L73" s="44"/>
      <c r="M73" s="44"/>
      <c r="N73" s="44"/>
      <c r="O73" s="40" t="str">
        <f t="shared" si="4"/>
        <v>5303</v>
      </c>
      <c r="P73" s="39">
        <f t="shared" si="5"/>
        <v>129</v>
      </c>
      <c r="Q73" s="18">
        <f t="shared" si="6"/>
        <v>262.69559600000002</v>
      </c>
    </row>
    <row r="74" spans="1:17" x14ac:dyDescent="0.25">
      <c r="A74" s="40" t="s">
        <v>836</v>
      </c>
      <c r="B74" s="3">
        <v>0.46500000000000002</v>
      </c>
      <c r="C74" s="3">
        <v>0.83499999999999996</v>
      </c>
      <c r="D74" s="3">
        <v>1.2829999999999999</v>
      </c>
      <c r="E74" s="3">
        <v>1.28</v>
      </c>
      <c r="F74" s="3">
        <v>0.93300000000000005</v>
      </c>
      <c r="G74" s="15">
        <v>2.3980000000000001</v>
      </c>
      <c r="H74" s="15">
        <v>2.528</v>
      </c>
      <c r="I74" s="15">
        <v>2.6619999999999999</v>
      </c>
      <c r="J74" s="45">
        <v>0</v>
      </c>
      <c r="K74" s="45">
        <v>0</v>
      </c>
      <c r="L74" s="44"/>
      <c r="M74" s="44"/>
      <c r="N74" s="44"/>
      <c r="O74" s="40" t="str">
        <f t="shared" si="4"/>
        <v>5304</v>
      </c>
      <c r="P74" s="39">
        <f t="shared" si="5"/>
        <v>0</v>
      </c>
      <c r="Q74" s="18">
        <f t="shared" si="6"/>
        <v>2.1108799999999999</v>
      </c>
    </row>
    <row r="75" spans="1:17" x14ac:dyDescent="0.25">
      <c r="A75" s="40" t="s">
        <v>837</v>
      </c>
      <c r="B75" s="3">
        <v>1.7090000000000001</v>
      </c>
      <c r="C75" s="3">
        <v>3.1019999999999999</v>
      </c>
      <c r="D75" s="3">
        <v>4.7930000000000001</v>
      </c>
      <c r="E75" s="3">
        <v>4.08</v>
      </c>
      <c r="F75" s="3">
        <v>3.4710000000000001</v>
      </c>
      <c r="G75" s="15">
        <v>2.3980000000000001</v>
      </c>
      <c r="H75" s="15">
        <v>2.528</v>
      </c>
      <c r="I75" s="15">
        <v>2.6619999999999999</v>
      </c>
      <c r="J75" s="45">
        <v>0</v>
      </c>
      <c r="K75" s="45">
        <v>0</v>
      </c>
      <c r="L75" s="44"/>
      <c r="M75" s="44"/>
      <c r="N75" s="44"/>
      <c r="O75" s="40" t="str">
        <f t="shared" si="4"/>
        <v>5305</v>
      </c>
      <c r="P75" s="39">
        <f t="shared" si="5"/>
        <v>0</v>
      </c>
      <c r="Q75" s="18">
        <f t="shared" si="6"/>
        <v>7.8418559999999999</v>
      </c>
    </row>
    <row r="76" spans="1:17" x14ac:dyDescent="0.25">
      <c r="A76" s="40" t="s">
        <v>838</v>
      </c>
      <c r="B76" s="3">
        <v>1.778</v>
      </c>
      <c r="C76" s="3">
        <v>3.109</v>
      </c>
      <c r="D76" s="3">
        <v>4.6760000000000002</v>
      </c>
      <c r="E76" s="3">
        <v>3.68</v>
      </c>
      <c r="F76" s="3">
        <v>3.5049999999999999</v>
      </c>
      <c r="G76" s="15">
        <v>2.3980000000000001</v>
      </c>
      <c r="H76" s="15">
        <v>2.528</v>
      </c>
      <c r="I76" s="15">
        <v>2.6619999999999999</v>
      </c>
      <c r="J76" s="45">
        <v>0</v>
      </c>
      <c r="K76" s="45">
        <v>0</v>
      </c>
      <c r="L76" s="44"/>
      <c r="M76" s="44"/>
      <c r="N76" s="44"/>
      <c r="O76" s="40" t="str">
        <f t="shared" si="4"/>
        <v>5306</v>
      </c>
      <c r="P76" s="39">
        <f t="shared" si="5"/>
        <v>0</v>
      </c>
      <c r="Q76" s="18">
        <f t="shared" si="6"/>
        <v>7.8595519999999999</v>
      </c>
    </row>
    <row r="77" spans="1:17" x14ac:dyDescent="0.25">
      <c r="A77" s="40" t="s">
        <v>839</v>
      </c>
      <c r="B77" s="3">
        <v>179.74</v>
      </c>
      <c r="C77" s="3">
        <v>181.625</v>
      </c>
      <c r="D77" s="3">
        <v>183.85900000000001</v>
      </c>
      <c r="E77" s="3">
        <v>180.798</v>
      </c>
      <c r="F77" s="3">
        <v>181.822</v>
      </c>
      <c r="G77" s="15">
        <v>3.387</v>
      </c>
      <c r="H77" s="15">
        <v>3.5720000000000001</v>
      </c>
      <c r="I77" s="15">
        <v>3.76</v>
      </c>
      <c r="J77" s="45">
        <v>41</v>
      </c>
      <c r="K77" s="45">
        <v>590</v>
      </c>
      <c r="L77" s="44"/>
      <c r="M77" s="44"/>
      <c r="N77" s="44"/>
      <c r="O77" s="40" t="str">
        <f t="shared" si="4"/>
        <v>5307</v>
      </c>
      <c r="P77" s="39">
        <f t="shared" si="5"/>
        <v>590</v>
      </c>
      <c r="Q77" s="18">
        <f t="shared" si="6"/>
        <v>689.7645</v>
      </c>
    </row>
    <row r="78" spans="1:17" x14ac:dyDescent="0.25">
      <c r="A78" s="40" t="s">
        <v>840</v>
      </c>
      <c r="B78" s="3">
        <v>42.930999999999997</v>
      </c>
      <c r="C78" s="3">
        <v>44.213000000000001</v>
      </c>
      <c r="D78" s="3">
        <v>45.707000000000001</v>
      </c>
      <c r="E78" s="3">
        <v>43.762</v>
      </c>
      <c r="F78" s="3">
        <v>44.57</v>
      </c>
      <c r="G78" s="15">
        <v>3.387</v>
      </c>
      <c r="H78" s="15">
        <v>3.5720000000000001</v>
      </c>
      <c r="I78" s="15">
        <v>3.76</v>
      </c>
      <c r="J78" s="45">
        <v>0</v>
      </c>
      <c r="K78" s="45">
        <v>67</v>
      </c>
      <c r="L78" s="44"/>
      <c r="M78" s="44"/>
      <c r="N78" s="44"/>
      <c r="O78" s="40" t="str">
        <f t="shared" si="4"/>
        <v>5308</v>
      </c>
      <c r="P78" s="39">
        <f t="shared" si="5"/>
        <v>67</v>
      </c>
      <c r="Q78" s="18">
        <f t="shared" si="6"/>
        <v>157.92883600000002</v>
      </c>
    </row>
    <row r="79" spans="1:17" x14ac:dyDescent="0.25">
      <c r="A79" s="40" t="s">
        <v>841</v>
      </c>
      <c r="B79" s="3">
        <v>0.193</v>
      </c>
      <c r="C79" s="3">
        <v>0.33500000000000002</v>
      </c>
      <c r="D79" s="3">
        <v>0.502</v>
      </c>
      <c r="E79" s="3">
        <v>0.21299999999999999</v>
      </c>
      <c r="F79" s="3">
        <v>0.38</v>
      </c>
      <c r="G79" s="15">
        <v>3.387</v>
      </c>
      <c r="H79" s="15">
        <v>3.5720000000000001</v>
      </c>
      <c r="I79" s="15">
        <v>3.76</v>
      </c>
      <c r="J79" s="45">
        <v>0</v>
      </c>
      <c r="K79" s="45">
        <v>0</v>
      </c>
      <c r="L79" s="44"/>
      <c r="M79" s="44"/>
      <c r="N79" s="44"/>
      <c r="O79" s="40" t="str">
        <f t="shared" si="4"/>
        <v>5309</v>
      </c>
      <c r="P79" s="39">
        <f t="shared" si="5"/>
        <v>0</v>
      </c>
      <c r="Q79" s="18">
        <f t="shared" si="6"/>
        <v>1.19662</v>
      </c>
    </row>
    <row r="80" spans="1:17" x14ac:dyDescent="0.25">
      <c r="A80" s="40" t="s">
        <v>842</v>
      </c>
      <c r="B80" s="3">
        <v>169.99199999999999</v>
      </c>
      <c r="C80" s="3">
        <v>173.28700000000001</v>
      </c>
      <c r="D80" s="3">
        <v>177.17699999999999</v>
      </c>
      <c r="E80" s="3">
        <v>173.33099999999999</v>
      </c>
      <c r="F80" s="3">
        <v>173.38</v>
      </c>
      <c r="G80" s="15">
        <v>3.387</v>
      </c>
      <c r="H80" s="15">
        <v>3.5720000000000001</v>
      </c>
      <c r="I80" s="15">
        <v>3.76</v>
      </c>
      <c r="J80" s="45">
        <v>0</v>
      </c>
      <c r="K80" s="45">
        <v>361</v>
      </c>
      <c r="L80" s="44"/>
      <c r="M80" s="44"/>
      <c r="N80" s="44"/>
      <c r="O80" s="40" t="str">
        <f t="shared" si="4"/>
        <v>5310</v>
      </c>
      <c r="P80" s="39">
        <f t="shared" si="5"/>
        <v>361</v>
      </c>
      <c r="Q80" s="18">
        <f t="shared" si="6"/>
        <v>618.98116400000004</v>
      </c>
    </row>
    <row r="81" spans="1:17" x14ac:dyDescent="0.25">
      <c r="A81" s="40" t="s">
        <v>843</v>
      </c>
      <c r="B81" s="3">
        <v>2.8679999999999999</v>
      </c>
      <c r="C81" s="3">
        <v>5.0869999999999997</v>
      </c>
      <c r="D81" s="3">
        <v>7.7439999999999998</v>
      </c>
      <c r="E81" s="3">
        <v>6.88</v>
      </c>
      <c r="F81" s="3">
        <v>4.9790000000000001</v>
      </c>
      <c r="G81" s="15">
        <v>2.3980000000000001</v>
      </c>
      <c r="H81" s="15">
        <v>2.528</v>
      </c>
      <c r="I81" s="15">
        <v>2.6619999999999999</v>
      </c>
      <c r="J81" s="45">
        <v>0</v>
      </c>
      <c r="K81" s="45">
        <v>0</v>
      </c>
      <c r="L81" s="44"/>
      <c r="M81" s="44"/>
      <c r="N81" s="44"/>
      <c r="O81" s="40" t="str">
        <f t="shared" si="4"/>
        <v>5311</v>
      </c>
      <c r="P81" s="39">
        <f t="shared" si="5"/>
        <v>0</v>
      </c>
      <c r="Q81" s="18">
        <f t="shared" si="6"/>
        <v>12.859935999999999</v>
      </c>
    </row>
    <row r="82" spans="1:17" x14ac:dyDescent="0.25">
      <c r="A82" s="40" t="s">
        <v>844</v>
      </c>
      <c r="B82" s="3">
        <v>0.97799999999999998</v>
      </c>
      <c r="C82" s="3">
        <v>1.69</v>
      </c>
      <c r="D82" s="3">
        <v>2.5190000000000001</v>
      </c>
      <c r="E82" s="3">
        <v>2.5990000000000002</v>
      </c>
      <c r="F82" s="3">
        <v>1.8919999999999999</v>
      </c>
      <c r="G82" s="15">
        <v>2.3980000000000001</v>
      </c>
      <c r="H82" s="15">
        <v>2.528</v>
      </c>
      <c r="I82" s="15">
        <v>2.6619999999999999</v>
      </c>
      <c r="J82" s="45">
        <v>0</v>
      </c>
      <c r="K82" s="45">
        <v>0</v>
      </c>
      <c r="L82" s="44"/>
      <c r="M82" s="44"/>
      <c r="N82" s="44"/>
      <c r="O82" s="40" t="str">
        <f t="shared" si="4"/>
        <v>5312</v>
      </c>
      <c r="P82" s="39">
        <f t="shared" si="5"/>
        <v>0</v>
      </c>
      <c r="Q82" s="18">
        <f t="shared" si="6"/>
        <v>4.2723199999999997</v>
      </c>
    </row>
    <row r="83" spans="1:17" x14ac:dyDescent="0.25">
      <c r="A83" s="40" t="s">
        <v>845</v>
      </c>
      <c r="B83" s="3">
        <v>23.488</v>
      </c>
      <c r="C83" s="3">
        <v>24.437999999999999</v>
      </c>
      <c r="D83" s="3">
        <v>25.535</v>
      </c>
      <c r="E83" s="3">
        <v>23.448</v>
      </c>
      <c r="F83" s="3">
        <v>24.760999999999999</v>
      </c>
      <c r="G83" s="15">
        <v>3.387</v>
      </c>
      <c r="H83" s="15">
        <v>3.5720000000000001</v>
      </c>
      <c r="I83" s="15">
        <v>3.76</v>
      </c>
      <c r="J83" s="45">
        <v>0</v>
      </c>
      <c r="K83" s="45">
        <v>37</v>
      </c>
      <c r="L83" s="44"/>
      <c r="M83" s="44"/>
      <c r="N83" s="44"/>
      <c r="O83" s="40" t="str">
        <f t="shared" si="4"/>
        <v>5313</v>
      </c>
      <c r="P83" s="39">
        <f t="shared" si="5"/>
        <v>37</v>
      </c>
      <c r="Q83" s="18">
        <f t="shared" si="6"/>
        <v>87.292535999999998</v>
      </c>
    </row>
    <row r="84" spans="1:17" x14ac:dyDescent="0.25">
      <c r="A84" s="40" t="s">
        <v>846</v>
      </c>
      <c r="B84" s="3">
        <v>16.847000000000001</v>
      </c>
      <c r="C84" s="3">
        <v>17.158000000000001</v>
      </c>
      <c r="D84" s="3">
        <v>17.521000000000001</v>
      </c>
      <c r="E84" s="3">
        <v>17.094000000000001</v>
      </c>
      <c r="F84" s="3">
        <v>17.263000000000002</v>
      </c>
      <c r="G84" s="15">
        <v>3.387</v>
      </c>
      <c r="H84" s="15">
        <v>3.5720000000000001</v>
      </c>
      <c r="I84" s="15">
        <v>3.76</v>
      </c>
      <c r="J84" s="45">
        <v>0</v>
      </c>
      <c r="K84" s="45">
        <v>57</v>
      </c>
      <c r="L84" s="44"/>
      <c r="M84" s="44"/>
      <c r="N84" s="44"/>
      <c r="O84" s="40" t="str">
        <f t="shared" si="4"/>
        <v>5314</v>
      </c>
      <c r="P84" s="39">
        <f t="shared" si="5"/>
        <v>57</v>
      </c>
      <c r="Q84" s="18">
        <f t="shared" si="6"/>
        <v>61.288376000000007</v>
      </c>
    </row>
    <row r="85" spans="1:17" x14ac:dyDescent="0.25">
      <c r="A85" s="40" t="s">
        <v>847</v>
      </c>
      <c r="B85" s="3">
        <v>188.65199999999999</v>
      </c>
      <c r="C85" s="3">
        <v>191.9</v>
      </c>
      <c r="D85" s="3">
        <v>195.68899999999999</v>
      </c>
      <c r="E85" s="3">
        <v>192.351</v>
      </c>
      <c r="F85" s="3">
        <v>192.435</v>
      </c>
      <c r="G85" s="15">
        <v>3.387</v>
      </c>
      <c r="H85" s="15">
        <v>3.5720000000000001</v>
      </c>
      <c r="I85" s="15">
        <v>3.76</v>
      </c>
      <c r="J85" s="45">
        <v>0</v>
      </c>
      <c r="K85" s="45">
        <v>628</v>
      </c>
      <c r="L85" s="44"/>
      <c r="M85" s="44"/>
      <c r="N85" s="44"/>
      <c r="O85" s="40" t="str">
        <f t="shared" si="4"/>
        <v>5315</v>
      </c>
      <c r="P85" s="39">
        <f t="shared" si="5"/>
        <v>628</v>
      </c>
      <c r="Q85" s="18">
        <f t="shared" si="6"/>
        <v>685.46680000000003</v>
      </c>
    </row>
    <row r="86" spans="1:17" x14ac:dyDescent="0.25">
      <c r="A86" s="40" t="s">
        <v>848</v>
      </c>
      <c r="B86" s="3">
        <v>26.024000000000001</v>
      </c>
      <c r="C86" s="3">
        <v>26.934999999999999</v>
      </c>
      <c r="D86" s="3">
        <v>27.994</v>
      </c>
      <c r="E86" s="3">
        <v>27.309000000000001</v>
      </c>
      <c r="F86" s="3">
        <v>27.241</v>
      </c>
      <c r="G86" s="15">
        <v>3.387</v>
      </c>
      <c r="H86" s="15">
        <v>3.5720000000000001</v>
      </c>
      <c r="I86" s="15">
        <v>3.76</v>
      </c>
      <c r="J86" s="45">
        <v>0</v>
      </c>
      <c r="K86" s="45">
        <v>69</v>
      </c>
      <c r="L86" s="44"/>
      <c r="M86" s="44"/>
      <c r="N86" s="44"/>
      <c r="O86" s="40" t="str">
        <f t="shared" si="4"/>
        <v>5316</v>
      </c>
      <c r="P86" s="39">
        <f t="shared" si="5"/>
        <v>69</v>
      </c>
      <c r="Q86" s="18">
        <f t="shared" si="6"/>
        <v>96.211820000000003</v>
      </c>
    </row>
    <row r="87" spans="1:17" x14ac:dyDescent="0.25">
      <c r="A87" s="40" t="s">
        <v>849</v>
      </c>
      <c r="B87" s="3">
        <v>202.27099999999999</v>
      </c>
      <c r="C87" s="3">
        <v>206.893</v>
      </c>
      <c r="D87" s="3">
        <v>212.25</v>
      </c>
      <c r="E87" s="3">
        <v>206.93700000000001</v>
      </c>
      <c r="F87" s="3">
        <v>207.369</v>
      </c>
      <c r="G87" s="15">
        <v>2.3980000000000001</v>
      </c>
      <c r="H87" s="15">
        <v>2.528</v>
      </c>
      <c r="I87" s="15">
        <v>2.6619999999999999</v>
      </c>
      <c r="J87" s="45">
        <v>0</v>
      </c>
      <c r="K87" s="45">
        <v>464</v>
      </c>
      <c r="L87" s="44"/>
      <c r="M87" s="44"/>
      <c r="N87" s="44"/>
      <c r="O87" s="40" t="str">
        <f t="shared" si="4"/>
        <v>5317</v>
      </c>
      <c r="P87" s="39">
        <f t="shared" si="5"/>
        <v>464</v>
      </c>
      <c r="Q87" s="18">
        <f t="shared" si="6"/>
        <v>523.02550399999996</v>
      </c>
    </row>
    <row r="88" spans="1:17" x14ac:dyDescent="0.25">
      <c r="A88" s="40" t="s">
        <v>850</v>
      </c>
      <c r="B88" s="3">
        <v>30.902000000000001</v>
      </c>
      <c r="C88" s="3">
        <v>33.61</v>
      </c>
      <c r="D88" s="3">
        <v>36.741999999999997</v>
      </c>
      <c r="E88" s="3">
        <v>31.722000000000001</v>
      </c>
      <c r="F88" s="3">
        <v>31.841999999999999</v>
      </c>
      <c r="G88" s="15">
        <v>2.4</v>
      </c>
      <c r="H88" s="15">
        <v>2.5299999999999998</v>
      </c>
      <c r="I88" s="15">
        <v>2.6640000000000001</v>
      </c>
      <c r="J88" s="45">
        <v>0</v>
      </c>
      <c r="K88" s="45">
        <v>98</v>
      </c>
      <c r="L88" s="44"/>
      <c r="M88" s="44"/>
      <c r="N88" s="44"/>
      <c r="O88" s="40" t="str">
        <f t="shared" si="4"/>
        <v>5318</v>
      </c>
      <c r="P88" s="39">
        <f t="shared" si="5"/>
        <v>98</v>
      </c>
      <c r="Q88" s="18">
        <f t="shared" si="6"/>
        <v>85.033299999999997</v>
      </c>
    </row>
    <row r="89" spans="1:17" x14ac:dyDescent="0.25">
      <c r="A89" s="40" t="s">
        <v>851</v>
      </c>
      <c r="B89" s="3">
        <v>16.896000000000001</v>
      </c>
      <c r="C89" s="3">
        <v>17.45</v>
      </c>
      <c r="D89" s="3">
        <v>18.077000000000002</v>
      </c>
      <c r="E89" s="3">
        <v>17.195</v>
      </c>
      <c r="F89" s="3">
        <v>16.984000000000002</v>
      </c>
      <c r="G89" s="15">
        <v>2.3980000000000001</v>
      </c>
      <c r="H89" s="15">
        <v>2.528</v>
      </c>
      <c r="I89" s="15">
        <v>2.6619999999999999</v>
      </c>
      <c r="J89" s="45">
        <v>0</v>
      </c>
      <c r="K89" s="45">
        <v>39</v>
      </c>
      <c r="L89" s="44"/>
      <c r="M89" s="44"/>
      <c r="N89" s="44"/>
      <c r="O89" s="40" t="str">
        <f t="shared" si="4"/>
        <v>5319</v>
      </c>
      <c r="P89" s="39">
        <f t="shared" si="5"/>
        <v>39</v>
      </c>
      <c r="Q89" s="18">
        <f t="shared" si="6"/>
        <v>44.113599999999998</v>
      </c>
    </row>
    <row r="90" spans="1:17" x14ac:dyDescent="0.25">
      <c r="A90" s="40" t="s">
        <v>852</v>
      </c>
      <c r="B90" s="3">
        <v>35.698</v>
      </c>
      <c r="C90" s="3">
        <v>36.548000000000002</v>
      </c>
      <c r="D90" s="3">
        <v>37.521000000000001</v>
      </c>
      <c r="E90" s="3">
        <v>37.103999999999999</v>
      </c>
      <c r="F90" s="3">
        <v>36.747999999999998</v>
      </c>
      <c r="G90" s="15">
        <v>2.274</v>
      </c>
      <c r="H90" s="15">
        <v>2.3980000000000001</v>
      </c>
      <c r="I90" s="15">
        <v>2.524</v>
      </c>
      <c r="J90" s="45">
        <v>0</v>
      </c>
      <c r="K90" s="45">
        <v>90</v>
      </c>
      <c r="L90" s="44"/>
      <c r="M90" s="44"/>
      <c r="N90" s="44"/>
      <c r="O90" s="40" t="str">
        <f t="shared" si="4"/>
        <v>5320</v>
      </c>
      <c r="P90" s="39">
        <f t="shared" si="5"/>
        <v>90</v>
      </c>
      <c r="Q90" s="18">
        <f t="shared" si="6"/>
        <v>87.642104000000003</v>
      </c>
    </row>
    <row r="91" spans="1:17" x14ac:dyDescent="0.25">
      <c r="A91" s="40" t="s">
        <v>853</v>
      </c>
      <c r="B91" s="3">
        <v>33.357999999999997</v>
      </c>
      <c r="C91" s="3">
        <v>34.356999999999999</v>
      </c>
      <c r="D91" s="3">
        <v>35.545999999999999</v>
      </c>
      <c r="E91" s="3">
        <v>33.816000000000003</v>
      </c>
      <c r="F91" s="3">
        <v>34.707999999999998</v>
      </c>
      <c r="G91" s="15">
        <v>2.274</v>
      </c>
      <c r="H91" s="15">
        <v>2.3980000000000001</v>
      </c>
      <c r="I91" s="15">
        <v>2.524</v>
      </c>
      <c r="J91" s="45">
        <v>0</v>
      </c>
      <c r="K91" s="45">
        <v>89</v>
      </c>
      <c r="L91" s="44"/>
      <c r="M91" s="44"/>
      <c r="N91" s="44"/>
      <c r="O91" s="40" t="str">
        <f t="shared" si="4"/>
        <v>5321</v>
      </c>
      <c r="P91" s="39">
        <f t="shared" si="5"/>
        <v>89</v>
      </c>
      <c r="Q91" s="18">
        <f t="shared" si="6"/>
        <v>82.388086000000001</v>
      </c>
    </row>
    <row r="92" spans="1:17" x14ac:dyDescent="0.25">
      <c r="A92" s="40" t="s">
        <v>854</v>
      </c>
      <c r="B92" s="3">
        <v>128.68899999999999</v>
      </c>
      <c r="C92" s="3">
        <v>130.57900000000001</v>
      </c>
      <c r="D92" s="3">
        <v>132.78299999999999</v>
      </c>
      <c r="E92" s="3">
        <v>131.184</v>
      </c>
      <c r="F92" s="3">
        <v>131.17699999999999</v>
      </c>
      <c r="G92" s="15">
        <v>2.274</v>
      </c>
      <c r="H92" s="15">
        <v>2.3980000000000001</v>
      </c>
      <c r="I92" s="15">
        <v>2.524</v>
      </c>
      <c r="J92" s="45">
        <v>78</v>
      </c>
      <c r="K92" s="45">
        <v>358</v>
      </c>
      <c r="L92" s="44"/>
      <c r="M92" s="44"/>
      <c r="N92" s="44"/>
      <c r="O92" s="40" t="str">
        <f t="shared" si="4"/>
        <v>5322</v>
      </c>
      <c r="P92" s="39">
        <f t="shared" si="5"/>
        <v>358</v>
      </c>
      <c r="Q92" s="18">
        <f t="shared" si="6"/>
        <v>391.12844200000006</v>
      </c>
    </row>
    <row r="93" spans="1:17" x14ac:dyDescent="0.25">
      <c r="A93" s="40" t="s">
        <v>855</v>
      </c>
      <c r="B93" s="3">
        <v>98.117000000000004</v>
      </c>
      <c r="C93" s="3">
        <v>100.524</v>
      </c>
      <c r="D93" s="3">
        <v>103.291</v>
      </c>
      <c r="E93" s="3">
        <v>101.051</v>
      </c>
      <c r="F93" s="3">
        <v>100.816</v>
      </c>
      <c r="G93" s="15">
        <v>2.274</v>
      </c>
      <c r="H93" s="15">
        <v>2.3980000000000001</v>
      </c>
      <c r="I93" s="15">
        <v>2.524</v>
      </c>
      <c r="J93" s="45">
        <v>0</v>
      </c>
      <c r="K93" s="45">
        <v>274</v>
      </c>
      <c r="L93" s="44"/>
      <c r="M93" s="44"/>
      <c r="N93" s="44"/>
      <c r="O93" s="40" t="str">
        <f t="shared" si="4"/>
        <v>5323</v>
      </c>
      <c r="P93" s="39">
        <f t="shared" si="5"/>
        <v>274</v>
      </c>
      <c r="Q93" s="18">
        <f t="shared" si="6"/>
        <v>241.05655200000001</v>
      </c>
    </row>
    <row r="94" spans="1:17" x14ac:dyDescent="0.25">
      <c r="A94" s="40" t="s">
        <v>856</v>
      </c>
      <c r="B94" s="3">
        <v>75.465000000000003</v>
      </c>
      <c r="C94" s="3">
        <v>78.421999999999997</v>
      </c>
      <c r="D94" s="3">
        <v>81.83</v>
      </c>
      <c r="E94" s="3">
        <v>90.043999999999997</v>
      </c>
      <c r="F94" s="3">
        <v>78.284999999999997</v>
      </c>
      <c r="G94" s="15">
        <v>2.3980000000000001</v>
      </c>
      <c r="H94" s="15">
        <v>2.528</v>
      </c>
      <c r="I94" s="15">
        <v>2.6619999999999999</v>
      </c>
      <c r="J94" s="45">
        <v>0</v>
      </c>
      <c r="K94" s="45">
        <v>130</v>
      </c>
      <c r="L94" s="44"/>
      <c r="M94" s="44"/>
      <c r="N94" s="44"/>
      <c r="O94" s="40" t="str">
        <f t="shared" si="4"/>
        <v>5324</v>
      </c>
      <c r="P94" s="39">
        <f t="shared" si="5"/>
        <v>130</v>
      </c>
      <c r="Q94" s="18">
        <f t="shared" si="6"/>
        <v>198.25081599999999</v>
      </c>
    </row>
    <row r="95" spans="1:17" x14ac:dyDescent="0.25">
      <c r="A95" s="40" t="s">
        <v>857</v>
      </c>
      <c r="B95" s="3">
        <v>37.402000000000001</v>
      </c>
      <c r="C95" s="3">
        <v>39.826000000000001</v>
      </c>
      <c r="D95" s="3">
        <v>42.683</v>
      </c>
      <c r="E95" s="3">
        <v>47.886000000000003</v>
      </c>
      <c r="F95" s="3">
        <v>39.911000000000001</v>
      </c>
      <c r="G95" s="15">
        <v>2.3980000000000001</v>
      </c>
      <c r="H95" s="15">
        <v>2.528</v>
      </c>
      <c r="I95" s="15">
        <v>2.6619999999999999</v>
      </c>
      <c r="J95" s="45">
        <v>0</v>
      </c>
      <c r="K95" s="45">
        <v>100</v>
      </c>
      <c r="L95" s="44"/>
      <c r="M95" s="44"/>
      <c r="N95" s="44"/>
      <c r="O95" s="40" t="str">
        <f t="shared" si="4"/>
        <v>5325</v>
      </c>
      <c r="P95" s="39">
        <f t="shared" si="5"/>
        <v>100</v>
      </c>
      <c r="Q95" s="18">
        <f t="shared" si="6"/>
        <v>100.680128</v>
      </c>
    </row>
    <row r="96" spans="1:17" x14ac:dyDescent="0.25">
      <c r="A96" s="40" t="s">
        <v>858</v>
      </c>
      <c r="B96" s="3">
        <v>242.71700000000001</v>
      </c>
      <c r="C96" s="3">
        <v>247.57900000000001</v>
      </c>
      <c r="D96" s="3">
        <v>253.28200000000001</v>
      </c>
      <c r="E96" s="3">
        <v>249.80099999999999</v>
      </c>
      <c r="F96" s="3">
        <v>248.68299999999999</v>
      </c>
      <c r="G96" s="15">
        <v>2.3980000000000001</v>
      </c>
      <c r="H96" s="15">
        <v>2.528</v>
      </c>
      <c r="I96" s="15">
        <v>2.6619999999999999</v>
      </c>
      <c r="J96" s="45">
        <v>0</v>
      </c>
      <c r="K96" s="45">
        <v>519</v>
      </c>
      <c r="L96" s="44"/>
      <c r="M96" s="44"/>
      <c r="N96" s="44"/>
      <c r="O96" s="40" t="str">
        <f t="shared" si="4"/>
        <v>5326</v>
      </c>
      <c r="P96" s="39">
        <f t="shared" si="5"/>
        <v>519</v>
      </c>
      <c r="Q96" s="18">
        <f t="shared" si="6"/>
        <v>625.87971200000004</v>
      </c>
    </row>
    <row r="97" spans="1:17" x14ac:dyDescent="0.25">
      <c r="A97" s="40" t="s">
        <v>859</v>
      </c>
      <c r="B97" s="3">
        <v>65.438999999999993</v>
      </c>
      <c r="C97" s="3">
        <v>67.733999999999995</v>
      </c>
      <c r="D97" s="3">
        <v>70.397999999999996</v>
      </c>
      <c r="E97" s="3">
        <v>67.947999999999993</v>
      </c>
      <c r="F97" s="3">
        <v>66.519000000000005</v>
      </c>
      <c r="G97" s="15">
        <v>2.3980000000000001</v>
      </c>
      <c r="H97" s="15">
        <v>2.528</v>
      </c>
      <c r="I97" s="15">
        <v>2.6619999999999999</v>
      </c>
      <c r="J97" s="45">
        <v>0</v>
      </c>
      <c r="K97" s="45">
        <v>146</v>
      </c>
      <c r="L97" s="44"/>
      <c r="M97" s="44"/>
      <c r="N97" s="44"/>
      <c r="O97" s="40" t="str">
        <f t="shared" si="4"/>
        <v>5327</v>
      </c>
      <c r="P97" s="39">
        <f t="shared" si="5"/>
        <v>146</v>
      </c>
      <c r="Q97" s="18">
        <f t="shared" si="6"/>
        <v>171.23155199999999</v>
      </c>
    </row>
    <row r="98" spans="1:17" x14ac:dyDescent="0.25">
      <c r="A98" s="40" t="s">
        <v>860</v>
      </c>
      <c r="B98" s="3">
        <v>35.637999999999998</v>
      </c>
      <c r="C98" s="3">
        <v>36.667999999999999</v>
      </c>
      <c r="D98" s="3">
        <v>37.838999999999999</v>
      </c>
      <c r="E98" s="3">
        <v>36.878999999999998</v>
      </c>
      <c r="F98" s="3">
        <v>34.970999999999997</v>
      </c>
      <c r="G98" s="15">
        <v>2.3980000000000001</v>
      </c>
      <c r="H98" s="15">
        <v>2.528</v>
      </c>
      <c r="I98" s="15">
        <v>2.6619999999999999</v>
      </c>
      <c r="J98" s="45">
        <v>0</v>
      </c>
      <c r="K98" s="45">
        <v>83</v>
      </c>
      <c r="L98" s="44"/>
      <c r="M98" s="44"/>
      <c r="N98" s="44"/>
      <c r="O98" s="40" t="str">
        <f t="shared" si="4"/>
        <v>5328</v>
      </c>
      <c r="P98" s="39">
        <f t="shared" si="5"/>
        <v>83</v>
      </c>
      <c r="Q98" s="18">
        <f t="shared" si="6"/>
        <v>92.696703999999997</v>
      </c>
    </row>
    <row r="99" spans="1:17" x14ac:dyDescent="0.25">
      <c r="A99" s="40" t="s">
        <v>861</v>
      </c>
      <c r="B99" s="3">
        <v>301.88299999999998</v>
      </c>
      <c r="C99" s="3">
        <v>309.27499999999998</v>
      </c>
      <c r="D99" s="3">
        <v>318.08999999999997</v>
      </c>
      <c r="E99" s="3">
        <v>313.91199999999998</v>
      </c>
      <c r="F99" s="3">
        <v>310.80599999999998</v>
      </c>
      <c r="G99" s="15">
        <v>2.274</v>
      </c>
      <c r="H99" s="15">
        <v>2.3980000000000001</v>
      </c>
      <c r="I99" s="15">
        <v>2.524</v>
      </c>
      <c r="J99" s="45">
        <v>0</v>
      </c>
      <c r="K99" s="45">
        <v>722</v>
      </c>
      <c r="L99" s="44"/>
      <c r="M99" s="44"/>
      <c r="N99" s="44"/>
      <c r="O99" s="40" t="str">
        <f t="shared" si="4"/>
        <v>5329</v>
      </c>
      <c r="P99" s="39">
        <f t="shared" si="5"/>
        <v>722</v>
      </c>
      <c r="Q99" s="18">
        <f t="shared" si="6"/>
        <v>741.64144999999996</v>
      </c>
    </row>
    <row r="100" spans="1:17" x14ac:dyDescent="0.25">
      <c r="A100" s="40" t="s">
        <v>862</v>
      </c>
      <c r="B100" s="3">
        <v>86.480999999999995</v>
      </c>
      <c r="C100" s="3">
        <v>88.269000000000005</v>
      </c>
      <c r="D100" s="3">
        <v>90.361000000000004</v>
      </c>
      <c r="E100" s="3">
        <v>90.611000000000004</v>
      </c>
      <c r="F100" s="3">
        <v>88.161000000000001</v>
      </c>
      <c r="G100" s="15">
        <v>2.274</v>
      </c>
      <c r="H100" s="15">
        <v>2.3980000000000001</v>
      </c>
      <c r="I100" s="15">
        <v>2.524</v>
      </c>
      <c r="J100" s="45">
        <v>0</v>
      </c>
      <c r="K100" s="45">
        <v>174</v>
      </c>
      <c r="L100" s="44"/>
      <c r="M100" s="44"/>
      <c r="N100" s="44"/>
      <c r="O100" s="40" t="str">
        <f t="shared" si="4"/>
        <v>5330</v>
      </c>
      <c r="P100" s="39">
        <f t="shared" si="5"/>
        <v>174</v>
      </c>
      <c r="Q100" s="18">
        <f t="shared" si="6"/>
        <v>211.66906200000003</v>
      </c>
    </row>
    <row r="101" spans="1:17" x14ac:dyDescent="0.25">
      <c r="A101" s="40" t="s">
        <v>863</v>
      </c>
      <c r="B101" s="3">
        <v>233.53899999999999</v>
      </c>
      <c r="C101" s="3">
        <v>237.67400000000001</v>
      </c>
      <c r="D101" s="3">
        <v>242.589</v>
      </c>
      <c r="E101" s="3">
        <v>240.089</v>
      </c>
      <c r="F101" s="3">
        <v>239.02600000000001</v>
      </c>
      <c r="G101" s="15">
        <v>2.778</v>
      </c>
      <c r="H101" s="15">
        <v>2.93</v>
      </c>
      <c r="I101" s="15">
        <v>3.0840000000000001</v>
      </c>
      <c r="J101" s="45">
        <v>0</v>
      </c>
      <c r="K101" s="45">
        <v>533</v>
      </c>
      <c r="L101" s="44"/>
      <c r="M101" s="44"/>
      <c r="N101" s="44"/>
      <c r="O101" s="40" t="str">
        <f t="shared" si="4"/>
        <v>5331</v>
      </c>
      <c r="P101" s="39">
        <f t="shared" si="5"/>
        <v>533</v>
      </c>
      <c r="Q101" s="18">
        <f t="shared" si="6"/>
        <v>696.3848200000001</v>
      </c>
    </row>
    <row r="102" spans="1:17" x14ac:dyDescent="0.25">
      <c r="A102" s="40" t="s">
        <v>864</v>
      </c>
      <c r="B102" s="3">
        <v>157.22200000000001</v>
      </c>
      <c r="C102" s="3">
        <v>160.37</v>
      </c>
      <c r="D102" s="3">
        <v>164.089</v>
      </c>
      <c r="E102" s="3">
        <v>161.977</v>
      </c>
      <c r="F102" s="3">
        <v>161.30199999999999</v>
      </c>
      <c r="G102" s="15">
        <v>2.778</v>
      </c>
      <c r="H102" s="15">
        <v>2.93</v>
      </c>
      <c r="I102" s="15">
        <v>3.0840000000000001</v>
      </c>
      <c r="J102" s="45">
        <v>0</v>
      </c>
      <c r="K102" s="45">
        <v>352</v>
      </c>
      <c r="L102" s="44"/>
      <c r="M102" s="44"/>
      <c r="N102" s="44"/>
      <c r="O102" s="40" t="str">
        <f t="shared" si="4"/>
        <v>5332</v>
      </c>
      <c r="P102" s="39">
        <f t="shared" si="5"/>
        <v>352</v>
      </c>
      <c r="Q102" s="18">
        <f t="shared" si="6"/>
        <v>469.88410000000005</v>
      </c>
    </row>
    <row r="103" spans="1:17" x14ac:dyDescent="0.25">
      <c r="A103" s="40" t="s">
        <v>865</v>
      </c>
      <c r="B103" s="3">
        <v>249.58600000000001</v>
      </c>
      <c r="C103" s="3">
        <v>253.50800000000001</v>
      </c>
      <c r="D103" s="3">
        <v>258.03300000000002</v>
      </c>
      <c r="E103" s="3">
        <v>254.67599999999999</v>
      </c>
      <c r="F103" s="3">
        <v>253.88800000000001</v>
      </c>
      <c r="G103" s="15">
        <v>2.778</v>
      </c>
      <c r="H103" s="15">
        <v>2.93</v>
      </c>
      <c r="I103" s="15">
        <v>3.0840000000000001</v>
      </c>
      <c r="J103" s="45">
        <v>0</v>
      </c>
      <c r="K103" s="45">
        <v>603</v>
      </c>
      <c r="L103" s="44"/>
      <c r="M103" s="44"/>
      <c r="N103" s="44"/>
      <c r="O103" s="40" t="str">
        <f t="shared" si="4"/>
        <v>5333</v>
      </c>
      <c r="P103" s="39">
        <f t="shared" si="5"/>
        <v>603</v>
      </c>
      <c r="Q103" s="18">
        <f t="shared" si="6"/>
        <v>742.77844000000005</v>
      </c>
    </row>
    <row r="104" spans="1:17" x14ac:dyDescent="0.25">
      <c r="A104" s="40" t="s">
        <v>866</v>
      </c>
      <c r="B104" s="3">
        <v>203.79499999999999</v>
      </c>
      <c r="C104" s="3">
        <v>207.25200000000001</v>
      </c>
      <c r="D104" s="3">
        <v>211.22</v>
      </c>
      <c r="E104" s="3">
        <v>208.06299999999999</v>
      </c>
      <c r="F104" s="3">
        <v>206.66800000000001</v>
      </c>
      <c r="G104" s="15">
        <v>2.9689999999999999</v>
      </c>
      <c r="H104" s="15">
        <v>3.13</v>
      </c>
      <c r="I104" s="15">
        <v>3.2959999999999998</v>
      </c>
      <c r="J104" s="45">
        <v>0</v>
      </c>
      <c r="K104" s="45">
        <v>519</v>
      </c>
      <c r="L104" s="44"/>
      <c r="M104" s="44"/>
      <c r="N104" s="44"/>
      <c r="O104" s="40" t="str">
        <f t="shared" si="4"/>
        <v>5334</v>
      </c>
      <c r="P104" s="39">
        <f t="shared" si="5"/>
        <v>519</v>
      </c>
      <c r="Q104" s="18">
        <f t="shared" si="6"/>
        <v>648.69875999999999</v>
      </c>
    </row>
    <row r="105" spans="1:17" x14ac:dyDescent="0.25">
      <c r="A105" s="40" t="s">
        <v>867</v>
      </c>
      <c r="B105" s="3">
        <v>12.366</v>
      </c>
      <c r="C105" s="3">
        <v>14.911</v>
      </c>
      <c r="D105" s="3">
        <v>17.940000000000001</v>
      </c>
      <c r="E105" s="3">
        <v>18.186</v>
      </c>
      <c r="F105" s="3">
        <v>14.712</v>
      </c>
      <c r="G105" s="15">
        <v>2.9689999999999999</v>
      </c>
      <c r="H105" s="15">
        <v>3.13</v>
      </c>
      <c r="I105" s="15">
        <v>3.2959999999999998</v>
      </c>
      <c r="J105" s="45">
        <v>0</v>
      </c>
      <c r="K105" s="45">
        <v>37</v>
      </c>
      <c r="L105" s="44"/>
      <c r="M105" s="44"/>
      <c r="N105" s="44"/>
      <c r="O105" s="40" t="str">
        <f t="shared" si="4"/>
        <v>5335</v>
      </c>
      <c r="P105" s="39">
        <f t="shared" si="5"/>
        <v>37</v>
      </c>
      <c r="Q105" s="18">
        <f t="shared" si="6"/>
        <v>46.671429999999994</v>
      </c>
    </row>
    <row r="106" spans="1:17" x14ac:dyDescent="0.25">
      <c r="A106" s="40" t="s">
        <v>868</v>
      </c>
      <c r="B106" s="3">
        <v>118.322</v>
      </c>
      <c r="C106" s="3">
        <v>122.486</v>
      </c>
      <c r="D106" s="3">
        <v>127.38200000000001</v>
      </c>
      <c r="E106" s="3">
        <v>123.435</v>
      </c>
      <c r="F106" s="3">
        <v>123.42100000000001</v>
      </c>
      <c r="G106" s="15">
        <v>2.9689999999999999</v>
      </c>
      <c r="H106" s="15">
        <v>3.13</v>
      </c>
      <c r="I106" s="15">
        <v>3.2959999999999998</v>
      </c>
      <c r="J106" s="45">
        <v>0</v>
      </c>
      <c r="K106" s="45">
        <v>256</v>
      </c>
      <c r="L106" s="44"/>
      <c r="M106" s="44"/>
      <c r="N106" s="44"/>
      <c r="O106" s="40" t="str">
        <f t="shared" si="4"/>
        <v>5336</v>
      </c>
      <c r="P106" s="39">
        <f t="shared" si="5"/>
        <v>256</v>
      </c>
      <c r="Q106" s="18">
        <f t="shared" si="6"/>
        <v>383.38117999999997</v>
      </c>
    </row>
    <row r="107" spans="1:17" x14ac:dyDescent="0.25">
      <c r="A107" s="40" t="s">
        <v>869</v>
      </c>
      <c r="B107" s="3">
        <v>83.364000000000004</v>
      </c>
      <c r="C107" s="3">
        <v>86.629000000000005</v>
      </c>
      <c r="D107" s="3">
        <v>90.46</v>
      </c>
      <c r="E107" s="3">
        <v>87.866</v>
      </c>
      <c r="F107" s="3">
        <v>85.753</v>
      </c>
      <c r="G107" s="15">
        <v>2.9689999999999999</v>
      </c>
      <c r="H107" s="15">
        <v>3.13</v>
      </c>
      <c r="I107" s="15">
        <v>3.2959999999999998</v>
      </c>
      <c r="J107" s="45">
        <v>0</v>
      </c>
      <c r="K107" s="45">
        <v>146</v>
      </c>
      <c r="L107" s="44"/>
      <c r="M107" s="44"/>
      <c r="N107" s="44"/>
      <c r="O107" s="40" t="str">
        <f t="shared" si="4"/>
        <v>5337</v>
      </c>
      <c r="P107" s="39">
        <f t="shared" si="5"/>
        <v>146</v>
      </c>
      <c r="Q107" s="18">
        <f t="shared" si="6"/>
        <v>271.14877000000001</v>
      </c>
    </row>
    <row r="108" spans="1:17" x14ac:dyDescent="0.25">
      <c r="A108" s="40" t="s">
        <v>870</v>
      </c>
      <c r="B108" s="3">
        <v>8.6349999999999998</v>
      </c>
      <c r="C108" s="3">
        <v>9.4190000000000005</v>
      </c>
      <c r="D108" s="3">
        <v>10.340999999999999</v>
      </c>
      <c r="E108" s="3">
        <v>9.5489999999999995</v>
      </c>
      <c r="F108" s="3">
        <v>8.3130000000000006</v>
      </c>
      <c r="G108" s="15">
        <v>2.9689999999999999</v>
      </c>
      <c r="H108" s="15">
        <v>3.13</v>
      </c>
      <c r="I108" s="15">
        <v>3.2959999999999998</v>
      </c>
      <c r="J108" s="45">
        <v>909</v>
      </c>
      <c r="K108" s="45">
        <v>931</v>
      </c>
      <c r="L108" s="44"/>
      <c r="M108" s="44"/>
      <c r="N108" s="44"/>
      <c r="O108" s="40" t="str">
        <f t="shared" si="4"/>
        <v>5338</v>
      </c>
      <c r="P108" s="39">
        <f t="shared" si="5"/>
        <v>931</v>
      </c>
      <c r="Q108" s="18">
        <f t="shared" si="6"/>
        <v>938.48146999999994</v>
      </c>
    </row>
    <row r="109" spans="1:17" x14ac:dyDescent="0.25">
      <c r="A109" s="40" t="s">
        <v>871</v>
      </c>
      <c r="B109" s="3">
        <v>379.452</v>
      </c>
      <c r="C109" s="3">
        <v>384.10300000000001</v>
      </c>
      <c r="D109" s="3">
        <v>389.53500000000003</v>
      </c>
      <c r="E109" s="3">
        <v>386.01900000000001</v>
      </c>
      <c r="F109" s="3">
        <v>383.46199999999999</v>
      </c>
      <c r="G109" s="15">
        <v>2.778</v>
      </c>
      <c r="H109" s="15">
        <v>2.93</v>
      </c>
      <c r="I109" s="15">
        <v>3.0840000000000001</v>
      </c>
      <c r="J109" s="45">
        <v>0</v>
      </c>
      <c r="K109" s="45">
        <v>914</v>
      </c>
      <c r="L109" s="44"/>
      <c r="M109" s="44"/>
      <c r="N109" s="44"/>
      <c r="O109" s="40" t="str">
        <f t="shared" si="4"/>
        <v>5339</v>
      </c>
      <c r="P109" s="39">
        <f t="shared" si="5"/>
        <v>914</v>
      </c>
      <c r="Q109" s="18">
        <f t="shared" si="6"/>
        <v>1125.4217900000001</v>
      </c>
    </row>
    <row r="110" spans="1:17" x14ac:dyDescent="0.25">
      <c r="A110" s="40" t="s">
        <v>872</v>
      </c>
      <c r="B110" s="3">
        <v>70.814999999999998</v>
      </c>
      <c r="C110" s="3">
        <v>71.364000000000004</v>
      </c>
      <c r="D110" s="3">
        <v>71.989999999999995</v>
      </c>
      <c r="E110" s="3">
        <v>71.274000000000001</v>
      </c>
      <c r="F110" s="3">
        <v>70.554000000000002</v>
      </c>
      <c r="G110" s="15">
        <v>2.778</v>
      </c>
      <c r="H110" s="15">
        <v>2.93</v>
      </c>
      <c r="I110" s="15">
        <v>3.0840000000000001</v>
      </c>
      <c r="J110" s="45">
        <v>0</v>
      </c>
      <c r="K110" s="45">
        <v>191</v>
      </c>
      <c r="L110" s="44"/>
      <c r="M110" s="44"/>
      <c r="N110" s="44"/>
      <c r="O110" s="40" t="str">
        <f t="shared" si="4"/>
        <v>5340</v>
      </c>
      <c r="P110" s="39">
        <f t="shared" si="5"/>
        <v>191</v>
      </c>
      <c r="Q110" s="18">
        <f t="shared" si="6"/>
        <v>209.09652000000003</v>
      </c>
    </row>
    <row r="111" spans="1:17" x14ac:dyDescent="0.25">
      <c r="A111" s="40" t="s">
        <v>873</v>
      </c>
      <c r="B111" s="3">
        <v>29.021999999999998</v>
      </c>
      <c r="C111" s="3">
        <v>29.49</v>
      </c>
      <c r="D111" s="3">
        <v>30.021999999999998</v>
      </c>
      <c r="E111" s="3">
        <v>29.010999999999999</v>
      </c>
      <c r="F111" s="3">
        <v>29.356000000000002</v>
      </c>
      <c r="G111" s="15">
        <v>2.9689999999999999</v>
      </c>
      <c r="H111" s="15">
        <v>3.13</v>
      </c>
      <c r="I111" s="15">
        <v>3.2959999999999998</v>
      </c>
      <c r="J111" s="45">
        <v>0</v>
      </c>
      <c r="K111" s="45">
        <v>52</v>
      </c>
      <c r="L111" s="44"/>
      <c r="M111" s="44"/>
      <c r="N111" s="44"/>
      <c r="O111" s="40" t="str">
        <f t="shared" si="4"/>
        <v>5341</v>
      </c>
      <c r="P111" s="39">
        <f t="shared" si="5"/>
        <v>52</v>
      </c>
      <c r="Q111" s="18">
        <f t="shared" si="6"/>
        <v>92.303699999999992</v>
      </c>
    </row>
    <row r="112" spans="1:17" x14ac:dyDescent="0.25">
      <c r="A112" s="40" t="s">
        <v>874</v>
      </c>
      <c r="B112" s="3">
        <v>36.832999999999998</v>
      </c>
      <c r="C112" s="3">
        <v>38.101999999999997</v>
      </c>
      <c r="D112" s="3">
        <v>39.540999999999997</v>
      </c>
      <c r="E112" s="3">
        <v>38.688000000000002</v>
      </c>
      <c r="F112" s="3">
        <v>36.441000000000003</v>
      </c>
      <c r="G112" s="15">
        <v>2.9689999999999999</v>
      </c>
      <c r="H112" s="15">
        <v>3.13</v>
      </c>
      <c r="I112" s="15">
        <v>3.2959999999999998</v>
      </c>
      <c r="J112" s="45">
        <v>0</v>
      </c>
      <c r="K112" s="45">
        <v>90</v>
      </c>
      <c r="L112" s="44"/>
      <c r="M112" s="44"/>
      <c r="N112" s="44"/>
      <c r="O112" s="40" t="str">
        <f t="shared" si="4"/>
        <v>5342</v>
      </c>
      <c r="P112" s="39">
        <f t="shared" si="5"/>
        <v>90</v>
      </c>
      <c r="Q112" s="18">
        <f t="shared" si="6"/>
        <v>119.25925999999998</v>
      </c>
    </row>
    <row r="113" spans="1:17" x14ac:dyDescent="0.25">
      <c r="A113" s="40" t="s">
        <v>875</v>
      </c>
      <c r="B113" s="3">
        <v>49.363999999999997</v>
      </c>
      <c r="C113" s="3">
        <v>50.783999999999999</v>
      </c>
      <c r="D113" s="3">
        <v>52.387</v>
      </c>
      <c r="E113" s="3">
        <v>50.194000000000003</v>
      </c>
      <c r="F113" s="3">
        <v>49.582000000000001</v>
      </c>
      <c r="G113" s="15">
        <v>2.9689999999999999</v>
      </c>
      <c r="H113" s="15">
        <v>3.13</v>
      </c>
      <c r="I113" s="15">
        <v>3.2959999999999998</v>
      </c>
      <c r="J113" s="45">
        <v>0</v>
      </c>
      <c r="K113" s="45">
        <v>144</v>
      </c>
      <c r="L113" s="44"/>
      <c r="M113" s="44"/>
      <c r="N113" s="44"/>
      <c r="O113" s="40" t="str">
        <f t="shared" si="4"/>
        <v>5343</v>
      </c>
      <c r="P113" s="39">
        <f t="shared" si="5"/>
        <v>144</v>
      </c>
      <c r="Q113" s="18">
        <f t="shared" si="6"/>
        <v>158.95391999999998</v>
      </c>
    </row>
    <row r="114" spans="1:17" x14ac:dyDescent="0.25">
      <c r="A114" s="40" t="s">
        <v>876</v>
      </c>
      <c r="B114" s="3">
        <v>88.760999999999996</v>
      </c>
      <c r="C114" s="3">
        <v>92.308999999999997</v>
      </c>
      <c r="D114" s="3">
        <v>96.316000000000003</v>
      </c>
      <c r="E114" s="3">
        <v>95.231999999999999</v>
      </c>
      <c r="F114" s="3">
        <v>89.076999999999998</v>
      </c>
      <c r="G114" s="15">
        <v>2.9689999999999999</v>
      </c>
      <c r="H114" s="15">
        <v>3.13</v>
      </c>
      <c r="I114" s="15">
        <v>3.2959999999999998</v>
      </c>
      <c r="J114" s="45">
        <v>453</v>
      </c>
      <c r="K114" s="45">
        <v>663</v>
      </c>
      <c r="L114" s="44"/>
      <c r="M114" s="44"/>
      <c r="N114" s="44"/>
      <c r="O114" s="40" t="str">
        <f t="shared" si="4"/>
        <v>5344</v>
      </c>
      <c r="P114" s="39">
        <f t="shared" si="5"/>
        <v>663</v>
      </c>
      <c r="Q114" s="18">
        <f t="shared" si="6"/>
        <v>741.92716999999993</v>
      </c>
    </row>
    <row r="115" spans="1:17" x14ac:dyDescent="0.25">
      <c r="A115" s="40" t="s">
        <v>877</v>
      </c>
      <c r="B115" s="3">
        <v>112.06699999999999</v>
      </c>
      <c r="C115" s="3">
        <v>115.089</v>
      </c>
      <c r="D115" s="3">
        <v>118.504</v>
      </c>
      <c r="E115" s="3">
        <v>116.16</v>
      </c>
      <c r="F115" s="3">
        <v>113.673</v>
      </c>
      <c r="G115" s="15">
        <v>2.9689999999999999</v>
      </c>
      <c r="H115" s="15">
        <v>3.13</v>
      </c>
      <c r="I115" s="15">
        <v>3.2959999999999998</v>
      </c>
      <c r="J115" s="45">
        <v>0</v>
      </c>
      <c r="K115" s="45">
        <v>315</v>
      </c>
      <c r="L115" s="44"/>
      <c r="M115" s="44"/>
      <c r="N115" s="44"/>
      <c r="O115" s="40" t="str">
        <f t="shared" si="4"/>
        <v>5345</v>
      </c>
      <c r="P115" s="39">
        <f t="shared" si="5"/>
        <v>315</v>
      </c>
      <c r="Q115" s="18">
        <f t="shared" si="6"/>
        <v>360.22856999999999</v>
      </c>
    </row>
    <row r="116" spans="1:17" x14ac:dyDescent="0.25">
      <c r="A116" s="40" t="s">
        <v>878</v>
      </c>
      <c r="B116" s="3">
        <v>60.911999999999999</v>
      </c>
      <c r="C116" s="3">
        <v>62.673999999999999</v>
      </c>
      <c r="D116" s="3">
        <v>64.665000000000006</v>
      </c>
      <c r="E116" s="3">
        <v>62.396999999999998</v>
      </c>
      <c r="F116" s="3">
        <v>61.201000000000001</v>
      </c>
      <c r="G116" s="15">
        <v>2.9689999999999999</v>
      </c>
      <c r="H116" s="15">
        <v>3.13</v>
      </c>
      <c r="I116" s="15">
        <v>3.2959999999999998</v>
      </c>
      <c r="J116" s="45">
        <v>0</v>
      </c>
      <c r="K116" s="45">
        <v>115</v>
      </c>
      <c r="L116" s="44"/>
      <c r="M116" s="44"/>
      <c r="N116" s="44"/>
      <c r="O116" s="40" t="str">
        <f t="shared" si="4"/>
        <v>5346</v>
      </c>
      <c r="P116" s="39">
        <f t="shared" si="5"/>
        <v>115</v>
      </c>
      <c r="Q116" s="18">
        <f t="shared" si="6"/>
        <v>196.16961999999998</v>
      </c>
    </row>
    <row r="117" spans="1:17" x14ac:dyDescent="0.25">
      <c r="A117" s="40" t="s">
        <v>879</v>
      </c>
      <c r="B117" s="3">
        <v>0.08</v>
      </c>
      <c r="C117" s="3">
        <v>0.14499999999999999</v>
      </c>
      <c r="D117" s="3">
        <v>0.22800000000000001</v>
      </c>
      <c r="E117" s="3">
        <v>0.32</v>
      </c>
      <c r="F117" s="3">
        <v>0</v>
      </c>
      <c r="G117" s="15">
        <v>2.7120000000000002</v>
      </c>
      <c r="H117" s="15">
        <v>2.859</v>
      </c>
      <c r="I117" s="15">
        <v>3.01</v>
      </c>
      <c r="J117" s="45">
        <v>0</v>
      </c>
      <c r="K117" s="45">
        <v>3</v>
      </c>
      <c r="L117" s="44"/>
      <c r="M117" s="44"/>
      <c r="N117" s="44"/>
      <c r="O117" s="40" t="str">
        <f t="shared" si="4"/>
        <v>5401</v>
      </c>
      <c r="P117" s="39">
        <f t="shared" si="5"/>
        <v>3</v>
      </c>
      <c r="Q117" s="18">
        <f t="shared" si="6"/>
        <v>0.41455499999999995</v>
      </c>
    </row>
    <row r="118" spans="1:17" x14ac:dyDescent="0.25">
      <c r="A118" s="40" t="s">
        <v>880</v>
      </c>
      <c r="B118" s="3">
        <v>0.58499999999999996</v>
      </c>
      <c r="C118" s="3">
        <v>1.008</v>
      </c>
      <c r="D118" s="3">
        <v>1.5089999999999999</v>
      </c>
      <c r="E118" s="3">
        <v>1.3759999999999999</v>
      </c>
      <c r="F118" s="3">
        <v>0.625</v>
      </c>
      <c r="G118" s="15">
        <v>2.1309999999999998</v>
      </c>
      <c r="H118" s="15">
        <v>2.2469999999999999</v>
      </c>
      <c r="I118" s="15">
        <v>2.3660000000000001</v>
      </c>
      <c r="J118" s="45">
        <v>0</v>
      </c>
      <c r="K118" s="45">
        <v>11</v>
      </c>
      <c r="L118" s="44"/>
      <c r="M118" s="44"/>
      <c r="N118" s="44"/>
      <c r="O118" s="40" t="str">
        <f t="shared" si="4"/>
        <v>5402</v>
      </c>
      <c r="P118" s="39">
        <f t="shared" si="5"/>
        <v>11</v>
      </c>
      <c r="Q118" s="18">
        <f t="shared" si="6"/>
        <v>2.2649759999999999</v>
      </c>
    </row>
    <row r="119" spans="1:17" x14ac:dyDescent="0.25">
      <c r="A119" s="40" t="s">
        <v>881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15">
        <v>2.1309999999999998</v>
      </c>
      <c r="H119" s="15">
        <v>2.2469999999999999</v>
      </c>
      <c r="I119" s="15">
        <v>2.3660000000000001</v>
      </c>
      <c r="J119" s="45">
        <v>0</v>
      </c>
      <c r="K119" s="45">
        <v>0</v>
      </c>
      <c r="L119" s="44"/>
      <c r="M119" s="44"/>
      <c r="N119" s="44"/>
      <c r="O119" s="40" t="str">
        <f t="shared" si="4"/>
        <v>5403</v>
      </c>
      <c r="P119" s="39">
        <f t="shared" si="5"/>
        <v>0</v>
      </c>
      <c r="Q119" s="18">
        <f t="shared" si="6"/>
        <v>0</v>
      </c>
    </row>
    <row r="120" spans="1:17" x14ac:dyDescent="0.25">
      <c r="A120" s="40" t="s">
        <v>882</v>
      </c>
      <c r="B120" s="3">
        <v>5.5E-2</v>
      </c>
      <c r="C120" s="3">
        <v>9.1999999999999998E-2</v>
      </c>
      <c r="D120" s="3">
        <v>0.13500000000000001</v>
      </c>
      <c r="E120" s="3">
        <v>0.113</v>
      </c>
      <c r="F120" s="3">
        <v>7.4999999999999997E-2</v>
      </c>
      <c r="G120" s="15">
        <v>3.387</v>
      </c>
      <c r="H120" s="15">
        <v>3.5720000000000001</v>
      </c>
      <c r="I120" s="15">
        <v>3.76</v>
      </c>
      <c r="J120" s="45">
        <v>0</v>
      </c>
      <c r="K120" s="45">
        <v>0</v>
      </c>
      <c r="L120" s="44"/>
      <c r="M120" s="44"/>
      <c r="N120" s="44"/>
      <c r="O120" s="40" t="str">
        <f t="shared" si="4"/>
        <v>5404</v>
      </c>
      <c r="P120" s="39">
        <f t="shared" si="5"/>
        <v>0</v>
      </c>
      <c r="Q120" s="18">
        <f t="shared" si="6"/>
        <v>0.32862400000000003</v>
      </c>
    </row>
    <row r="121" spans="1:17" x14ac:dyDescent="0.25">
      <c r="A121" s="40" t="s">
        <v>883</v>
      </c>
      <c r="B121" s="3">
        <v>237.16800000000001</v>
      </c>
      <c r="C121" s="3">
        <v>238.50299999999999</v>
      </c>
      <c r="D121" s="3">
        <v>240.47200000000001</v>
      </c>
      <c r="E121" s="3">
        <v>238.614</v>
      </c>
      <c r="F121" s="3">
        <v>237.745</v>
      </c>
      <c r="G121" s="15">
        <v>2.7120000000000002</v>
      </c>
      <c r="H121" s="15">
        <v>2.859</v>
      </c>
      <c r="I121" s="15">
        <v>3.01</v>
      </c>
      <c r="J121" s="45">
        <v>0</v>
      </c>
      <c r="K121" s="45">
        <v>510</v>
      </c>
      <c r="L121" s="44"/>
      <c r="M121" s="44"/>
      <c r="N121" s="44"/>
      <c r="O121" s="40" t="str">
        <f t="shared" si="4"/>
        <v>5405</v>
      </c>
      <c r="P121" s="39">
        <f t="shared" si="5"/>
        <v>510</v>
      </c>
      <c r="Q121" s="18">
        <f t="shared" si="6"/>
        <v>681.88007699999991</v>
      </c>
    </row>
    <row r="122" spans="1:17" x14ac:dyDescent="0.25">
      <c r="A122" s="40" t="s">
        <v>884</v>
      </c>
      <c r="B122" s="3">
        <v>635.04</v>
      </c>
      <c r="C122" s="3">
        <v>635.875</v>
      </c>
      <c r="D122" s="3">
        <v>637.13499999999999</v>
      </c>
      <c r="E122" s="3">
        <v>636.28899999999999</v>
      </c>
      <c r="F122" s="3">
        <v>636.03399999999999</v>
      </c>
      <c r="G122" s="15">
        <v>2.7120000000000002</v>
      </c>
      <c r="H122" s="15">
        <v>2.859</v>
      </c>
      <c r="I122" s="15">
        <v>3.01</v>
      </c>
      <c r="J122" s="45">
        <v>0</v>
      </c>
      <c r="K122" s="45">
        <v>1672</v>
      </c>
      <c r="L122" s="44"/>
      <c r="M122" s="44"/>
      <c r="N122" s="44"/>
      <c r="O122" s="40" t="str">
        <f t="shared" si="4"/>
        <v>5406</v>
      </c>
      <c r="P122" s="39">
        <f t="shared" si="5"/>
        <v>1672</v>
      </c>
      <c r="Q122" s="18">
        <f t="shared" si="6"/>
        <v>1817.966625</v>
      </c>
    </row>
    <row r="123" spans="1:17" x14ac:dyDescent="0.25">
      <c r="A123" s="40" t="s">
        <v>885</v>
      </c>
      <c r="B123" s="3">
        <v>678.53399999999999</v>
      </c>
      <c r="C123" s="3">
        <v>681.38199999999995</v>
      </c>
      <c r="D123" s="3">
        <v>685.51800000000003</v>
      </c>
      <c r="E123" s="3">
        <v>682.56200000000001</v>
      </c>
      <c r="F123" s="3">
        <v>680.58900000000006</v>
      </c>
      <c r="G123" s="15">
        <v>2.7120000000000002</v>
      </c>
      <c r="H123" s="15">
        <v>2.859</v>
      </c>
      <c r="I123" s="15">
        <v>3.01</v>
      </c>
      <c r="J123" s="45">
        <v>0</v>
      </c>
      <c r="K123" s="45">
        <v>1904</v>
      </c>
      <c r="L123" s="44"/>
      <c r="M123" s="44"/>
      <c r="N123" s="44"/>
      <c r="O123" s="40" t="str">
        <f t="shared" si="4"/>
        <v>5407</v>
      </c>
      <c r="P123" s="39">
        <f t="shared" si="5"/>
        <v>1904</v>
      </c>
      <c r="Q123" s="18">
        <f t="shared" si="6"/>
        <v>1948.0711379999998</v>
      </c>
    </row>
    <row r="124" spans="1:17" x14ac:dyDescent="0.25">
      <c r="A124" s="40" t="s">
        <v>886</v>
      </c>
      <c r="B124" s="3">
        <v>0.45200000000000001</v>
      </c>
      <c r="C124" s="3">
        <v>1.044</v>
      </c>
      <c r="D124" s="3">
        <v>1.9790000000000001</v>
      </c>
      <c r="E124" s="3">
        <v>1.252</v>
      </c>
      <c r="F124" s="3">
        <v>1.137</v>
      </c>
      <c r="G124" s="15">
        <v>2.7120000000000002</v>
      </c>
      <c r="H124" s="15">
        <v>2.859</v>
      </c>
      <c r="I124" s="15">
        <v>3.01</v>
      </c>
      <c r="J124" s="45">
        <v>0</v>
      </c>
      <c r="K124" s="45">
        <v>17</v>
      </c>
      <c r="L124" s="44"/>
      <c r="M124" s="44"/>
      <c r="N124" s="44"/>
      <c r="O124" s="40" t="str">
        <f t="shared" si="4"/>
        <v>5408</v>
      </c>
      <c r="P124" s="39">
        <f t="shared" si="5"/>
        <v>17</v>
      </c>
      <c r="Q124" s="18">
        <f t="shared" si="6"/>
        <v>2.9847960000000002</v>
      </c>
    </row>
    <row r="125" spans="1:17" x14ac:dyDescent="0.25">
      <c r="A125" s="40" t="s">
        <v>887</v>
      </c>
      <c r="B125" s="3">
        <v>4.1109999999999998</v>
      </c>
      <c r="C125" s="3">
        <v>5.52</v>
      </c>
      <c r="D125" s="3">
        <v>7.7320000000000002</v>
      </c>
      <c r="E125" s="3">
        <v>5.4249999999999998</v>
      </c>
      <c r="F125" s="3">
        <v>5.7869999999999999</v>
      </c>
      <c r="G125" s="15">
        <v>2.7120000000000002</v>
      </c>
      <c r="H125" s="15">
        <v>2.859</v>
      </c>
      <c r="I125" s="15">
        <v>3.01</v>
      </c>
      <c r="J125" s="45">
        <v>0</v>
      </c>
      <c r="K125" s="45">
        <v>31</v>
      </c>
      <c r="L125" s="44"/>
      <c r="M125" s="44"/>
      <c r="N125" s="44"/>
      <c r="O125" s="40" t="str">
        <f t="shared" si="4"/>
        <v>5409</v>
      </c>
      <c r="P125" s="39">
        <f t="shared" si="5"/>
        <v>31</v>
      </c>
      <c r="Q125" s="18">
        <f t="shared" si="6"/>
        <v>15.781679999999998</v>
      </c>
    </row>
    <row r="126" spans="1:17" x14ac:dyDescent="0.25">
      <c r="A126" s="40" t="s">
        <v>888</v>
      </c>
      <c r="B126" s="3">
        <v>0.151</v>
      </c>
      <c r="C126" s="3">
        <v>0.32600000000000001</v>
      </c>
      <c r="D126" s="3">
        <v>0.59599999999999997</v>
      </c>
      <c r="E126" s="3">
        <v>0.32</v>
      </c>
      <c r="F126" s="3">
        <v>0.36799999999999999</v>
      </c>
      <c r="G126" s="15">
        <v>2.1309999999999998</v>
      </c>
      <c r="H126" s="15">
        <v>2.2469999999999999</v>
      </c>
      <c r="I126" s="15">
        <v>2.3660000000000001</v>
      </c>
      <c r="J126" s="45">
        <v>0</v>
      </c>
      <c r="K126" s="45">
        <v>8</v>
      </c>
      <c r="L126" s="44"/>
      <c r="M126" s="44"/>
      <c r="N126" s="44"/>
      <c r="O126" s="40" t="str">
        <f t="shared" si="4"/>
        <v>5410</v>
      </c>
      <c r="P126" s="39">
        <f t="shared" si="5"/>
        <v>8</v>
      </c>
      <c r="Q126" s="18">
        <f t="shared" si="6"/>
        <v>0.73252200000000001</v>
      </c>
    </row>
    <row r="127" spans="1:17" x14ac:dyDescent="0.25">
      <c r="A127" s="40" t="s">
        <v>889</v>
      </c>
      <c r="B127" s="3">
        <v>89.728999999999999</v>
      </c>
      <c r="C127" s="3">
        <v>90.984999999999999</v>
      </c>
      <c r="D127" s="3">
        <v>92.92</v>
      </c>
      <c r="E127" s="3">
        <v>91.781000000000006</v>
      </c>
      <c r="F127" s="3">
        <v>91.367999999999995</v>
      </c>
      <c r="G127" s="15">
        <v>2.1309999999999998</v>
      </c>
      <c r="H127" s="15">
        <v>2.2469999999999999</v>
      </c>
      <c r="I127" s="15">
        <v>2.3660000000000001</v>
      </c>
      <c r="J127" s="45">
        <v>0</v>
      </c>
      <c r="K127" s="45">
        <v>335</v>
      </c>
      <c r="L127" s="44"/>
      <c r="M127" s="44"/>
      <c r="N127" s="44"/>
      <c r="O127" s="40" t="str">
        <f t="shared" si="4"/>
        <v>5411</v>
      </c>
      <c r="P127" s="39">
        <f t="shared" si="5"/>
        <v>335</v>
      </c>
      <c r="Q127" s="18">
        <f t="shared" si="6"/>
        <v>204.44329499999998</v>
      </c>
    </row>
    <row r="128" spans="1:17" x14ac:dyDescent="0.25">
      <c r="A128" s="40" t="s">
        <v>890</v>
      </c>
      <c r="B128" s="3">
        <v>372.63799999999998</v>
      </c>
      <c r="C128" s="3">
        <v>373.84500000000003</v>
      </c>
      <c r="D128" s="3">
        <v>375.55200000000002</v>
      </c>
      <c r="E128" s="3">
        <v>374.37</v>
      </c>
      <c r="F128" s="3">
        <v>374.214</v>
      </c>
      <c r="G128" s="15">
        <v>2.1309999999999998</v>
      </c>
      <c r="H128" s="15">
        <v>2.2469999999999999</v>
      </c>
      <c r="I128" s="15">
        <v>2.3660000000000001</v>
      </c>
      <c r="J128" s="45">
        <v>0</v>
      </c>
      <c r="K128" s="45">
        <v>854</v>
      </c>
      <c r="L128" s="44"/>
      <c r="M128" s="44"/>
      <c r="N128" s="44"/>
      <c r="O128" s="40" t="str">
        <f t="shared" si="4"/>
        <v>5412</v>
      </c>
      <c r="P128" s="39">
        <f t="shared" si="5"/>
        <v>854</v>
      </c>
      <c r="Q128" s="18">
        <f t="shared" si="6"/>
        <v>840.02971500000001</v>
      </c>
    </row>
    <row r="129" spans="1:17" x14ac:dyDescent="0.25">
      <c r="A129" s="40" t="s">
        <v>891</v>
      </c>
      <c r="B129" s="3">
        <v>0.67100000000000004</v>
      </c>
      <c r="C129" s="3">
        <v>1.28</v>
      </c>
      <c r="D129" s="3">
        <v>2.0819999999999999</v>
      </c>
      <c r="E129" s="3">
        <v>1.389</v>
      </c>
      <c r="F129" s="3">
        <v>1.4630000000000001</v>
      </c>
      <c r="G129" s="15">
        <v>2.1309999999999998</v>
      </c>
      <c r="H129" s="15">
        <v>2.2469999999999999</v>
      </c>
      <c r="I129" s="15">
        <v>2.3660000000000001</v>
      </c>
      <c r="J129" s="45">
        <v>0</v>
      </c>
      <c r="K129" s="45">
        <v>0</v>
      </c>
      <c r="L129" s="44"/>
      <c r="M129" s="44"/>
      <c r="N129" s="44"/>
      <c r="O129" s="40" t="str">
        <f t="shared" si="4"/>
        <v>5413</v>
      </c>
      <c r="P129" s="39">
        <f t="shared" si="5"/>
        <v>0</v>
      </c>
      <c r="Q129" s="18">
        <f t="shared" si="6"/>
        <v>2.87616</v>
      </c>
    </row>
    <row r="130" spans="1:17" x14ac:dyDescent="0.25">
      <c r="A130" s="40" t="s">
        <v>892</v>
      </c>
      <c r="B130" s="3">
        <v>0.28899999999999998</v>
      </c>
      <c r="C130" s="3">
        <v>0.502</v>
      </c>
      <c r="D130" s="3">
        <v>0.754</v>
      </c>
      <c r="E130" s="3">
        <v>0.48</v>
      </c>
      <c r="F130" s="3">
        <v>0.41799999999999998</v>
      </c>
      <c r="G130" s="15">
        <v>2.1309999999999998</v>
      </c>
      <c r="H130" s="15">
        <v>2.2469999999999999</v>
      </c>
      <c r="I130" s="15">
        <v>2.3660000000000001</v>
      </c>
      <c r="J130" s="45">
        <v>0</v>
      </c>
      <c r="K130" s="45">
        <v>21</v>
      </c>
      <c r="L130" s="44"/>
      <c r="M130" s="44"/>
      <c r="N130" s="44"/>
      <c r="O130" s="40" t="str">
        <f t="shared" si="4"/>
        <v>5414</v>
      </c>
      <c r="P130" s="39">
        <f t="shared" si="5"/>
        <v>21</v>
      </c>
      <c r="Q130" s="18">
        <f t="shared" si="6"/>
        <v>1.1279939999999999</v>
      </c>
    </row>
    <row r="131" spans="1:17" x14ac:dyDescent="0.25">
      <c r="A131" s="40" t="s">
        <v>893</v>
      </c>
      <c r="B131" s="3">
        <v>316.72000000000003</v>
      </c>
      <c r="C131" s="3">
        <v>324.67899999999997</v>
      </c>
      <c r="D131" s="3">
        <v>337.13099999999997</v>
      </c>
      <c r="E131" s="3">
        <v>331.09500000000003</v>
      </c>
      <c r="F131" s="3">
        <v>324.43700000000001</v>
      </c>
      <c r="G131" s="15">
        <v>2.7120000000000002</v>
      </c>
      <c r="H131" s="15">
        <v>2.859</v>
      </c>
      <c r="I131" s="15">
        <v>3.01</v>
      </c>
      <c r="J131" s="45">
        <v>0</v>
      </c>
      <c r="K131" s="45">
        <v>789</v>
      </c>
      <c r="L131" s="44"/>
      <c r="M131" s="44"/>
      <c r="N131" s="44"/>
      <c r="O131" s="40" t="str">
        <f t="shared" si="4"/>
        <v>5415</v>
      </c>
      <c r="P131" s="39">
        <f t="shared" si="5"/>
        <v>789</v>
      </c>
      <c r="Q131" s="18">
        <f t="shared" si="6"/>
        <v>928.25726099999997</v>
      </c>
    </row>
    <row r="132" spans="1:17" x14ac:dyDescent="0.25">
      <c r="A132" s="40" t="s">
        <v>894</v>
      </c>
      <c r="B132" s="3">
        <v>290.48</v>
      </c>
      <c r="C132" s="3">
        <v>296.94200000000001</v>
      </c>
      <c r="D132" s="3">
        <v>307.072</v>
      </c>
      <c r="E132" s="3">
        <v>302.20999999999998</v>
      </c>
      <c r="F132" s="3">
        <v>297.89100000000002</v>
      </c>
      <c r="G132" s="15">
        <v>2.7120000000000002</v>
      </c>
      <c r="H132" s="15">
        <v>2.859</v>
      </c>
      <c r="I132" s="15">
        <v>3.01</v>
      </c>
      <c r="J132" s="45">
        <v>0</v>
      </c>
      <c r="K132" s="45">
        <v>552</v>
      </c>
      <c r="L132" s="44"/>
      <c r="M132" s="44"/>
      <c r="N132" s="44"/>
      <c r="O132" s="40" t="str">
        <f t="shared" si="4"/>
        <v>5416</v>
      </c>
      <c r="P132" s="39">
        <f t="shared" si="5"/>
        <v>552</v>
      </c>
      <c r="Q132" s="18">
        <f t="shared" si="6"/>
        <v>848.957178</v>
      </c>
    </row>
    <row r="133" spans="1:17" x14ac:dyDescent="0.25">
      <c r="A133" s="40" t="s">
        <v>895</v>
      </c>
      <c r="B133" s="3">
        <v>71.391000000000005</v>
      </c>
      <c r="C133" s="3">
        <v>73.307000000000002</v>
      </c>
      <c r="D133" s="3">
        <v>76.352000000000004</v>
      </c>
      <c r="E133" s="3">
        <v>76.304000000000002</v>
      </c>
      <c r="F133" s="3">
        <v>73.783000000000001</v>
      </c>
      <c r="G133" s="15">
        <v>2.1309999999999998</v>
      </c>
      <c r="H133" s="15">
        <v>2.2469999999999999</v>
      </c>
      <c r="I133" s="15">
        <v>2.3660000000000001</v>
      </c>
      <c r="J133" s="45">
        <v>0</v>
      </c>
      <c r="K133" s="45">
        <v>137</v>
      </c>
      <c r="L133" s="44"/>
      <c r="M133" s="44"/>
      <c r="N133" s="44"/>
      <c r="O133" s="40" t="str">
        <f t="shared" ref="O133:O196" si="7">A133</f>
        <v>5417</v>
      </c>
      <c r="P133" s="39">
        <f t="shared" ref="P133:P196" si="8">K133</f>
        <v>137</v>
      </c>
      <c r="Q133" s="18">
        <f t="shared" ref="Q133:Q196" si="9">C133*H133+J133</f>
        <v>164.72082900000001</v>
      </c>
    </row>
    <row r="134" spans="1:17" x14ac:dyDescent="0.25">
      <c r="A134" s="40" t="s">
        <v>896</v>
      </c>
      <c r="B134" s="3">
        <v>2.0059999999999998</v>
      </c>
      <c r="C134" s="3">
        <v>4.8330000000000002</v>
      </c>
      <c r="D134" s="3">
        <v>9.4269999999999996</v>
      </c>
      <c r="E134" s="3">
        <v>7.0819999999999999</v>
      </c>
      <c r="F134" s="3">
        <v>5.4109999999999996</v>
      </c>
      <c r="G134" s="15">
        <v>2.1309999999999998</v>
      </c>
      <c r="H134" s="15">
        <v>2.2469999999999999</v>
      </c>
      <c r="I134" s="15">
        <v>2.3660000000000001</v>
      </c>
      <c r="J134" s="45">
        <v>0</v>
      </c>
      <c r="K134" s="45">
        <v>123</v>
      </c>
      <c r="L134" s="44"/>
      <c r="M134" s="44"/>
      <c r="N134" s="44"/>
      <c r="O134" s="40" t="str">
        <f t="shared" si="7"/>
        <v>5418</v>
      </c>
      <c r="P134" s="39">
        <f t="shared" si="8"/>
        <v>123</v>
      </c>
      <c r="Q134" s="18">
        <f t="shared" si="9"/>
        <v>10.859750999999999</v>
      </c>
    </row>
    <row r="135" spans="1:17" x14ac:dyDescent="0.25">
      <c r="A135" s="40" t="s">
        <v>897</v>
      </c>
      <c r="B135" s="3">
        <v>553.55200000000002</v>
      </c>
      <c r="C135" s="3">
        <v>560.96799999999996</v>
      </c>
      <c r="D135" s="3">
        <v>572.70799999999997</v>
      </c>
      <c r="E135" s="3">
        <v>567.69299999999998</v>
      </c>
      <c r="F135" s="3">
        <v>563.39099999999996</v>
      </c>
      <c r="G135" s="15">
        <v>2.1309999999999998</v>
      </c>
      <c r="H135" s="15">
        <v>2.2469999999999999</v>
      </c>
      <c r="I135" s="15">
        <v>2.3660000000000001</v>
      </c>
      <c r="J135" s="45">
        <v>0</v>
      </c>
      <c r="K135" s="45">
        <v>1385</v>
      </c>
      <c r="L135" s="44"/>
      <c r="M135" s="44"/>
      <c r="N135" s="44"/>
      <c r="O135" s="40" t="str">
        <f t="shared" si="7"/>
        <v>5419</v>
      </c>
      <c r="P135" s="39">
        <f t="shared" si="8"/>
        <v>1385</v>
      </c>
      <c r="Q135" s="18">
        <f t="shared" si="9"/>
        <v>1260.4950959999999</v>
      </c>
    </row>
    <row r="136" spans="1:17" x14ac:dyDescent="0.25">
      <c r="A136" s="40" t="s">
        <v>898</v>
      </c>
      <c r="B136" s="3">
        <v>678.74599999999998</v>
      </c>
      <c r="C136" s="3">
        <v>681.85500000000002</v>
      </c>
      <c r="D136" s="3">
        <v>686.601</v>
      </c>
      <c r="E136" s="3">
        <v>684.01800000000003</v>
      </c>
      <c r="F136" s="3">
        <v>682.93200000000002</v>
      </c>
      <c r="G136" s="15">
        <v>2.1309999999999998</v>
      </c>
      <c r="H136" s="15">
        <v>2.2469999999999999</v>
      </c>
      <c r="I136" s="15">
        <v>2.3660000000000001</v>
      </c>
      <c r="J136" s="45">
        <v>0</v>
      </c>
      <c r="K136" s="45">
        <v>1937</v>
      </c>
      <c r="L136" s="44"/>
      <c r="M136" s="44"/>
      <c r="N136" s="44"/>
      <c r="O136" s="40" t="str">
        <f t="shared" si="7"/>
        <v>5420</v>
      </c>
      <c r="P136" s="39">
        <f t="shared" si="8"/>
        <v>1937</v>
      </c>
      <c r="Q136" s="18">
        <f t="shared" si="9"/>
        <v>1532.128185</v>
      </c>
    </row>
    <row r="137" spans="1:17" x14ac:dyDescent="0.25">
      <c r="A137" s="40" t="s">
        <v>899</v>
      </c>
      <c r="B137" s="3">
        <v>0.38400000000000001</v>
      </c>
      <c r="C137" s="3">
        <v>0.70899999999999996</v>
      </c>
      <c r="D137" s="3">
        <v>1.125</v>
      </c>
      <c r="E137" s="3">
        <v>0.72</v>
      </c>
      <c r="F137" s="3">
        <v>0.79900000000000004</v>
      </c>
      <c r="G137" s="15">
        <v>2.1309999999999998</v>
      </c>
      <c r="H137" s="15">
        <v>2.2469999999999999</v>
      </c>
      <c r="I137" s="15">
        <v>2.3660000000000001</v>
      </c>
      <c r="J137" s="45">
        <v>0</v>
      </c>
      <c r="K137" s="45">
        <v>0</v>
      </c>
      <c r="L137" s="44"/>
      <c r="M137" s="44"/>
      <c r="N137" s="44"/>
      <c r="O137" s="40" t="str">
        <f t="shared" si="7"/>
        <v>5421</v>
      </c>
      <c r="P137" s="39">
        <f t="shared" si="8"/>
        <v>0</v>
      </c>
      <c r="Q137" s="18">
        <f t="shared" si="9"/>
        <v>1.5931229999999998</v>
      </c>
    </row>
    <row r="138" spans="1:17" x14ac:dyDescent="0.25">
      <c r="A138" s="40" t="s">
        <v>900</v>
      </c>
      <c r="B138" s="3">
        <v>0.442</v>
      </c>
      <c r="C138" s="3">
        <v>0.81299999999999994</v>
      </c>
      <c r="D138" s="3">
        <v>1.2869999999999999</v>
      </c>
      <c r="E138" s="3">
        <v>0.69899999999999995</v>
      </c>
      <c r="F138" s="3">
        <v>0.91100000000000003</v>
      </c>
      <c r="G138" s="15">
        <v>2.1309999999999998</v>
      </c>
      <c r="H138" s="15">
        <v>2.2469999999999999</v>
      </c>
      <c r="I138" s="15">
        <v>2.3660000000000001</v>
      </c>
      <c r="J138" s="45">
        <v>0</v>
      </c>
      <c r="K138" s="45">
        <v>0</v>
      </c>
      <c r="L138" s="44"/>
      <c r="M138" s="44"/>
      <c r="N138" s="44"/>
      <c r="O138" s="40" t="str">
        <f t="shared" si="7"/>
        <v>5422</v>
      </c>
      <c r="P138" s="39">
        <f t="shared" si="8"/>
        <v>0</v>
      </c>
      <c r="Q138" s="18">
        <f t="shared" si="9"/>
        <v>1.8268109999999997</v>
      </c>
    </row>
    <row r="139" spans="1:17" x14ac:dyDescent="0.25">
      <c r="A139" s="40" t="s">
        <v>901</v>
      </c>
      <c r="B139" s="3">
        <v>22.35</v>
      </c>
      <c r="C139" s="3">
        <v>29.257999999999999</v>
      </c>
      <c r="D139" s="3">
        <v>39.450000000000003</v>
      </c>
      <c r="E139" s="3">
        <v>34.073999999999998</v>
      </c>
      <c r="F139" s="3">
        <v>28.739000000000001</v>
      </c>
      <c r="G139" s="15">
        <v>2.1120000000000001</v>
      </c>
      <c r="H139" s="15">
        <v>2.2269999999999999</v>
      </c>
      <c r="I139" s="15">
        <v>2.3450000000000002</v>
      </c>
      <c r="J139" s="45">
        <v>0</v>
      </c>
      <c r="K139" s="45">
        <v>36</v>
      </c>
      <c r="L139" s="44"/>
      <c r="M139" s="44"/>
      <c r="N139" s="44"/>
      <c r="O139" s="40" t="str">
        <f t="shared" si="7"/>
        <v>5423</v>
      </c>
      <c r="P139" s="39">
        <f t="shared" si="8"/>
        <v>36</v>
      </c>
      <c r="Q139" s="18">
        <f t="shared" si="9"/>
        <v>65.157565999999989</v>
      </c>
    </row>
    <row r="140" spans="1:17" x14ac:dyDescent="0.25">
      <c r="A140" s="40" t="s">
        <v>902</v>
      </c>
      <c r="B140" s="3">
        <v>193.40299999999999</v>
      </c>
      <c r="C140" s="3">
        <v>210.83</v>
      </c>
      <c r="D140" s="3">
        <v>237.35499999999999</v>
      </c>
      <c r="E140" s="3">
        <v>225.06700000000001</v>
      </c>
      <c r="F140" s="3">
        <v>194.52099999999999</v>
      </c>
      <c r="G140" s="15">
        <v>2.1120000000000001</v>
      </c>
      <c r="H140" s="15">
        <v>2.2269999999999999</v>
      </c>
      <c r="I140" s="15">
        <v>2.3450000000000002</v>
      </c>
      <c r="J140" s="45">
        <v>0</v>
      </c>
      <c r="K140" s="45">
        <v>415</v>
      </c>
      <c r="L140" s="44"/>
      <c r="M140" s="44"/>
      <c r="N140" s="44"/>
      <c r="O140" s="40" t="str">
        <f t="shared" si="7"/>
        <v>5424</v>
      </c>
      <c r="P140" s="39">
        <f t="shared" si="8"/>
        <v>415</v>
      </c>
      <c r="Q140" s="18">
        <f t="shared" si="9"/>
        <v>469.51841000000002</v>
      </c>
    </row>
    <row r="141" spans="1:17" x14ac:dyDescent="0.25">
      <c r="A141" s="40" t="s">
        <v>903</v>
      </c>
      <c r="B141" s="3">
        <v>233.51900000000001</v>
      </c>
      <c r="C141" s="3">
        <v>250.94</v>
      </c>
      <c r="D141" s="3">
        <v>277.5</v>
      </c>
      <c r="E141" s="3">
        <v>263.95600000000002</v>
      </c>
      <c r="F141" s="3">
        <v>251.97900000000001</v>
      </c>
      <c r="G141" s="15">
        <v>2.1120000000000001</v>
      </c>
      <c r="H141" s="15">
        <v>2.2269999999999999</v>
      </c>
      <c r="I141" s="15">
        <v>2.3450000000000002</v>
      </c>
      <c r="J141" s="45">
        <v>0</v>
      </c>
      <c r="K141" s="45">
        <v>775</v>
      </c>
      <c r="L141" s="44"/>
      <c r="M141" s="44"/>
      <c r="N141" s="44"/>
      <c r="O141" s="40" t="str">
        <f t="shared" si="7"/>
        <v>5425</v>
      </c>
      <c r="P141" s="39">
        <f t="shared" si="8"/>
        <v>775</v>
      </c>
      <c r="Q141" s="18">
        <f t="shared" si="9"/>
        <v>558.84337999999991</v>
      </c>
    </row>
    <row r="142" spans="1:17" x14ac:dyDescent="0.25">
      <c r="A142" s="40" t="s">
        <v>904</v>
      </c>
      <c r="B142" s="3">
        <v>15.728</v>
      </c>
      <c r="C142" s="3">
        <v>32.843000000000004</v>
      </c>
      <c r="D142" s="3">
        <v>58.71</v>
      </c>
      <c r="E142" s="3">
        <v>45.817999999999998</v>
      </c>
      <c r="F142" s="3">
        <v>29.573</v>
      </c>
      <c r="G142" s="15">
        <v>2.1120000000000001</v>
      </c>
      <c r="H142" s="15">
        <v>2.2269999999999999</v>
      </c>
      <c r="I142" s="15">
        <v>2.3450000000000002</v>
      </c>
      <c r="J142" s="45">
        <v>0</v>
      </c>
      <c r="K142" s="45">
        <v>34</v>
      </c>
      <c r="L142" s="44"/>
      <c r="M142" s="44"/>
      <c r="N142" s="44"/>
      <c r="O142" s="40" t="str">
        <f t="shared" si="7"/>
        <v>5426</v>
      </c>
      <c r="P142" s="39">
        <f t="shared" si="8"/>
        <v>34</v>
      </c>
      <c r="Q142" s="18">
        <f t="shared" si="9"/>
        <v>73.141361000000003</v>
      </c>
    </row>
    <row r="143" spans="1:17" x14ac:dyDescent="0.25">
      <c r="A143" s="40" t="s">
        <v>905</v>
      </c>
      <c r="B143" s="3">
        <v>1.0349999999999999</v>
      </c>
      <c r="C143" s="3">
        <v>2.2269999999999999</v>
      </c>
      <c r="D143" s="3">
        <v>3.9620000000000002</v>
      </c>
      <c r="E143" s="3">
        <v>3.36</v>
      </c>
      <c r="F143" s="3">
        <v>1.2589999999999999</v>
      </c>
      <c r="G143" s="15">
        <v>2.1120000000000001</v>
      </c>
      <c r="H143" s="15">
        <v>2.2269999999999999</v>
      </c>
      <c r="I143" s="15">
        <v>2.3450000000000002</v>
      </c>
      <c r="J143" s="45">
        <v>0</v>
      </c>
      <c r="K143" s="45">
        <v>8</v>
      </c>
      <c r="L143" s="44"/>
      <c r="M143" s="44"/>
      <c r="N143" s="44"/>
      <c r="O143" s="40" t="str">
        <f t="shared" si="7"/>
        <v>5427</v>
      </c>
      <c r="P143" s="39">
        <f t="shared" si="8"/>
        <v>8</v>
      </c>
      <c r="Q143" s="18">
        <f t="shared" si="9"/>
        <v>4.9595289999999999</v>
      </c>
    </row>
    <row r="144" spans="1:17" x14ac:dyDescent="0.25">
      <c r="A144" s="40" t="s">
        <v>906</v>
      </c>
      <c r="B144" s="3">
        <v>900.87800000000004</v>
      </c>
      <c r="C144" s="3">
        <v>926.452</v>
      </c>
      <c r="D144" s="3">
        <v>961.423</v>
      </c>
      <c r="E144" s="3">
        <v>940.35699999999997</v>
      </c>
      <c r="F144" s="3">
        <v>932.72299999999996</v>
      </c>
      <c r="G144" s="15">
        <v>2.1120000000000001</v>
      </c>
      <c r="H144" s="15">
        <v>2.2269999999999999</v>
      </c>
      <c r="I144" s="15">
        <v>2.3450000000000002</v>
      </c>
      <c r="J144" s="45">
        <v>18</v>
      </c>
      <c r="K144" s="45">
        <v>2069</v>
      </c>
      <c r="L144" s="44"/>
      <c r="M144" s="44"/>
      <c r="N144" s="44"/>
      <c r="O144" s="40" t="str">
        <f t="shared" si="7"/>
        <v>5428</v>
      </c>
      <c r="P144" s="39">
        <f t="shared" si="8"/>
        <v>2069</v>
      </c>
      <c r="Q144" s="18">
        <f t="shared" si="9"/>
        <v>2081.2086039999999</v>
      </c>
    </row>
    <row r="145" spans="1:17" x14ac:dyDescent="0.25">
      <c r="A145" s="40" t="s">
        <v>907</v>
      </c>
      <c r="B145" s="3">
        <v>739.19</v>
      </c>
      <c r="C145" s="3">
        <v>751.899</v>
      </c>
      <c r="D145" s="3">
        <v>770.90800000000002</v>
      </c>
      <c r="E145" s="3">
        <v>760.09100000000001</v>
      </c>
      <c r="F145" s="3">
        <v>755.47400000000005</v>
      </c>
      <c r="G145" s="15">
        <v>3.3490000000000002</v>
      </c>
      <c r="H145" s="15">
        <v>3.532</v>
      </c>
      <c r="I145" s="15">
        <v>3.718</v>
      </c>
      <c r="J145" s="45">
        <v>0</v>
      </c>
      <c r="K145" s="45">
        <v>1627</v>
      </c>
      <c r="L145" s="44"/>
      <c r="M145" s="44"/>
      <c r="N145" s="44"/>
      <c r="O145" s="40" t="str">
        <f t="shared" si="7"/>
        <v>5429</v>
      </c>
      <c r="P145" s="39">
        <f t="shared" si="8"/>
        <v>1627</v>
      </c>
      <c r="Q145" s="18">
        <f t="shared" si="9"/>
        <v>2655.7072680000001</v>
      </c>
    </row>
    <row r="146" spans="1:17" x14ac:dyDescent="0.25">
      <c r="A146" s="40" t="s">
        <v>908</v>
      </c>
      <c r="B146" s="3">
        <v>406.57600000000002</v>
      </c>
      <c r="C146" s="3">
        <v>418.19600000000003</v>
      </c>
      <c r="D146" s="3">
        <v>435.79899999999998</v>
      </c>
      <c r="E146" s="3">
        <v>428.48</v>
      </c>
      <c r="F146" s="3">
        <v>421.12299999999999</v>
      </c>
      <c r="G146" s="15">
        <v>3.3490000000000002</v>
      </c>
      <c r="H146" s="15">
        <v>3.532</v>
      </c>
      <c r="I146" s="15">
        <v>3.718</v>
      </c>
      <c r="J146" s="45">
        <v>0</v>
      </c>
      <c r="K146" s="45">
        <v>1104</v>
      </c>
      <c r="L146" s="44"/>
      <c r="M146" s="44"/>
      <c r="N146" s="44"/>
      <c r="O146" s="40" t="str">
        <f t="shared" si="7"/>
        <v>5430</v>
      </c>
      <c r="P146" s="39">
        <f t="shared" si="8"/>
        <v>1104</v>
      </c>
      <c r="Q146" s="18">
        <f t="shared" si="9"/>
        <v>1477.0682720000002</v>
      </c>
    </row>
    <row r="147" spans="1:17" x14ac:dyDescent="0.25">
      <c r="A147" s="40" t="s">
        <v>909</v>
      </c>
      <c r="B147" s="3">
        <v>84.91</v>
      </c>
      <c r="C147" s="3">
        <v>86.332999999999998</v>
      </c>
      <c r="D147" s="3">
        <v>88.289000000000001</v>
      </c>
      <c r="E147" s="3">
        <v>87.376000000000005</v>
      </c>
      <c r="F147" s="3">
        <v>85.471999999999994</v>
      </c>
      <c r="G147" s="15">
        <v>3.3490000000000002</v>
      </c>
      <c r="H147" s="15">
        <v>3.532</v>
      </c>
      <c r="I147" s="15">
        <v>3.718</v>
      </c>
      <c r="J147" s="45">
        <v>0</v>
      </c>
      <c r="K147" s="45">
        <v>446</v>
      </c>
      <c r="L147" s="44"/>
      <c r="M147" s="44"/>
      <c r="N147" s="44"/>
      <c r="O147" s="40" t="str">
        <f t="shared" si="7"/>
        <v>5431</v>
      </c>
      <c r="P147" s="39">
        <f t="shared" si="8"/>
        <v>446</v>
      </c>
      <c r="Q147" s="18">
        <f t="shared" si="9"/>
        <v>304.928156</v>
      </c>
    </row>
    <row r="148" spans="1:17" x14ac:dyDescent="0.25">
      <c r="A148" s="40" t="s">
        <v>910</v>
      </c>
      <c r="B148" s="3">
        <v>39.718000000000004</v>
      </c>
      <c r="C148" s="3">
        <v>40.375999999999998</v>
      </c>
      <c r="D148" s="3">
        <v>41.13</v>
      </c>
      <c r="E148" s="3">
        <v>40.759</v>
      </c>
      <c r="F148" s="3">
        <v>39.859000000000002</v>
      </c>
      <c r="G148" s="15">
        <v>3.387</v>
      </c>
      <c r="H148" s="15">
        <v>3.5720000000000001</v>
      </c>
      <c r="I148" s="15">
        <v>3.76</v>
      </c>
      <c r="J148" s="45">
        <v>0</v>
      </c>
      <c r="K148" s="45">
        <v>63</v>
      </c>
      <c r="L148" s="44"/>
      <c r="M148" s="44"/>
      <c r="N148" s="44"/>
      <c r="O148" s="40" t="str">
        <f t="shared" si="7"/>
        <v>5432</v>
      </c>
      <c r="P148" s="39">
        <f t="shared" si="8"/>
        <v>63</v>
      </c>
      <c r="Q148" s="18">
        <f t="shared" si="9"/>
        <v>144.223072</v>
      </c>
    </row>
    <row r="149" spans="1:17" x14ac:dyDescent="0.25">
      <c r="A149" s="40" t="s">
        <v>911</v>
      </c>
      <c r="B149" s="3">
        <v>7.98</v>
      </c>
      <c r="C149" s="3">
        <v>14.669</v>
      </c>
      <c r="D149" s="3">
        <v>24.847999999999999</v>
      </c>
      <c r="E149" s="3">
        <v>20.809000000000001</v>
      </c>
      <c r="F149" s="3">
        <v>13.471</v>
      </c>
      <c r="G149" s="15">
        <v>2.1120000000000001</v>
      </c>
      <c r="H149" s="15">
        <v>2.2269999999999999</v>
      </c>
      <c r="I149" s="15">
        <v>2.3450000000000002</v>
      </c>
      <c r="J149" s="45">
        <v>0</v>
      </c>
      <c r="K149" s="45">
        <v>10</v>
      </c>
      <c r="L149" s="44"/>
      <c r="M149" s="44"/>
      <c r="N149" s="44"/>
      <c r="O149" s="40" t="str">
        <f t="shared" si="7"/>
        <v>5433</v>
      </c>
      <c r="P149" s="39">
        <f t="shared" si="8"/>
        <v>10</v>
      </c>
      <c r="Q149" s="18">
        <f t="shared" si="9"/>
        <v>32.667862999999997</v>
      </c>
    </row>
    <row r="150" spans="1:17" x14ac:dyDescent="0.25">
      <c r="A150" s="40" t="s">
        <v>912</v>
      </c>
      <c r="B150" s="3">
        <v>1.833</v>
      </c>
      <c r="C150" s="3">
        <v>3.9670000000000001</v>
      </c>
      <c r="D150" s="3">
        <v>7.0460000000000003</v>
      </c>
      <c r="E150" s="3">
        <v>6.3780000000000001</v>
      </c>
      <c r="F150" s="3">
        <v>4.4649999999999999</v>
      </c>
      <c r="G150" s="15">
        <v>2.1120000000000001</v>
      </c>
      <c r="H150" s="15">
        <v>2.2269999999999999</v>
      </c>
      <c r="I150" s="15">
        <v>2.3450000000000002</v>
      </c>
      <c r="J150" s="45">
        <v>0</v>
      </c>
      <c r="K150" s="45">
        <v>0</v>
      </c>
      <c r="L150" s="44"/>
      <c r="M150" s="44"/>
      <c r="N150" s="44"/>
      <c r="O150" s="40" t="str">
        <f t="shared" si="7"/>
        <v>5434</v>
      </c>
      <c r="P150" s="39">
        <f t="shared" si="8"/>
        <v>0</v>
      </c>
      <c r="Q150" s="18">
        <f t="shared" si="9"/>
        <v>8.8345089999999988</v>
      </c>
    </row>
    <row r="151" spans="1:17" x14ac:dyDescent="0.25">
      <c r="A151" s="40" t="s">
        <v>913</v>
      </c>
      <c r="B151" s="3">
        <v>218.31200000000001</v>
      </c>
      <c r="C151" s="3">
        <v>244.352</v>
      </c>
      <c r="D151" s="3">
        <v>284.58999999999997</v>
      </c>
      <c r="E151" s="3">
        <v>269.048</v>
      </c>
      <c r="F151" s="3">
        <v>240.714</v>
      </c>
      <c r="G151" s="15">
        <v>2.1120000000000001</v>
      </c>
      <c r="H151" s="15">
        <v>2.2269999999999999</v>
      </c>
      <c r="I151" s="15">
        <v>2.3450000000000002</v>
      </c>
      <c r="J151" s="45">
        <v>0</v>
      </c>
      <c r="K151" s="45">
        <v>468</v>
      </c>
      <c r="L151" s="44"/>
      <c r="M151" s="44"/>
      <c r="N151" s="44"/>
      <c r="O151" s="40" t="str">
        <f t="shared" si="7"/>
        <v>5436</v>
      </c>
      <c r="P151" s="39">
        <f t="shared" si="8"/>
        <v>468</v>
      </c>
      <c r="Q151" s="18">
        <f t="shared" si="9"/>
        <v>544.17190399999993</v>
      </c>
    </row>
    <row r="152" spans="1:17" x14ac:dyDescent="0.25">
      <c r="A152" s="40" t="s">
        <v>914</v>
      </c>
      <c r="B152" s="3">
        <v>632.79899999999998</v>
      </c>
      <c r="C152" s="3">
        <v>669.11800000000005</v>
      </c>
      <c r="D152" s="3">
        <v>724.44799999999998</v>
      </c>
      <c r="E152" s="3">
        <v>694.99</v>
      </c>
      <c r="F152" s="3">
        <v>676.827</v>
      </c>
      <c r="G152" s="15">
        <v>2.6930000000000001</v>
      </c>
      <c r="H152" s="15">
        <v>2.839</v>
      </c>
      <c r="I152" s="15">
        <v>2.9889999999999999</v>
      </c>
      <c r="J152" s="45">
        <v>0</v>
      </c>
      <c r="K152" s="45">
        <v>1375</v>
      </c>
      <c r="L152" s="44"/>
      <c r="M152" s="44"/>
      <c r="N152" s="44"/>
      <c r="O152" s="40" t="str">
        <f t="shared" si="7"/>
        <v>5437</v>
      </c>
      <c r="P152" s="39">
        <f t="shared" si="8"/>
        <v>1375</v>
      </c>
      <c r="Q152" s="18">
        <f t="shared" si="9"/>
        <v>1899.6260020000002</v>
      </c>
    </row>
    <row r="153" spans="1:17" x14ac:dyDescent="0.25">
      <c r="A153" s="40" t="s">
        <v>915</v>
      </c>
      <c r="B153" s="3">
        <v>894.35699999999997</v>
      </c>
      <c r="C153" s="3">
        <v>952.11599999999999</v>
      </c>
      <c r="D153" s="3">
        <v>1026.4749999999999</v>
      </c>
      <c r="E153" s="3">
        <v>978.99400000000003</v>
      </c>
      <c r="F153" s="3">
        <v>967.05100000000004</v>
      </c>
      <c r="G153" s="15">
        <v>2.6930000000000001</v>
      </c>
      <c r="H153" s="15">
        <v>2.839</v>
      </c>
      <c r="I153" s="15">
        <v>2.9889999999999999</v>
      </c>
      <c r="J153" s="45">
        <v>0</v>
      </c>
      <c r="K153" s="45">
        <v>2423</v>
      </c>
      <c r="L153" s="44"/>
      <c r="M153" s="44"/>
      <c r="N153" s="44"/>
      <c r="O153" s="40" t="str">
        <f t="shared" si="7"/>
        <v>5438</v>
      </c>
      <c r="P153" s="39">
        <f t="shared" si="8"/>
        <v>2423</v>
      </c>
      <c r="Q153" s="18">
        <f t="shared" si="9"/>
        <v>2703.0573239999999</v>
      </c>
    </row>
    <row r="154" spans="1:17" x14ac:dyDescent="0.25">
      <c r="A154" s="40" t="s">
        <v>916</v>
      </c>
      <c r="B154" s="3">
        <v>1447.1030000000001</v>
      </c>
      <c r="C154" s="3">
        <v>1520.2739999999999</v>
      </c>
      <c r="D154" s="3">
        <v>1612.9870000000001</v>
      </c>
      <c r="E154" s="3">
        <v>1549.027</v>
      </c>
      <c r="F154" s="3">
        <v>1538.086</v>
      </c>
      <c r="G154" s="15">
        <v>2.3690000000000002</v>
      </c>
      <c r="H154" s="15">
        <v>2.4980000000000002</v>
      </c>
      <c r="I154" s="15">
        <v>2.63</v>
      </c>
      <c r="J154" s="45">
        <v>0</v>
      </c>
      <c r="K154" s="45">
        <v>3793</v>
      </c>
      <c r="L154" s="44"/>
      <c r="M154" s="44"/>
      <c r="N154" s="44"/>
      <c r="O154" s="40" t="str">
        <f t="shared" si="7"/>
        <v>5439</v>
      </c>
      <c r="P154" s="39">
        <f t="shared" si="8"/>
        <v>3793</v>
      </c>
      <c r="Q154" s="18">
        <f t="shared" si="9"/>
        <v>3797.644452</v>
      </c>
    </row>
    <row r="155" spans="1:17" x14ac:dyDescent="0.25">
      <c r="A155" s="40" t="s">
        <v>917</v>
      </c>
      <c r="B155" s="3">
        <v>1829.6030000000001</v>
      </c>
      <c r="C155" s="3">
        <v>1859.643</v>
      </c>
      <c r="D155" s="3">
        <v>1900.576</v>
      </c>
      <c r="E155" s="3">
        <v>1869.5239999999999</v>
      </c>
      <c r="F155" s="3">
        <v>1859.8579999999999</v>
      </c>
      <c r="G155" s="15">
        <v>2.6930000000000001</v>
      </c>
      <c r="H155" s="15">
        <v>2.839</v>
      </c>
      <c r="I155" s="15">
        <v>2.9889999999999999</v>
      </c>
      <c r="J155" s="45">
        <v>0</v>
      </c>
      <c r="K155" s="45">
        <v>5050</v>
      </c>
      <c r="L155" s="44"/>
      <c r="M155" s="44"/>
      <c r="N155" s="44"/>
      <c r="O155" s="40" t="str">
        <f t="shared" si="7"/>
        <v>5440</v>
      </c>
      <c r="P155" s="39">
        <f t="shared" si="8"/>
        <v>5050</v>
      </c>
      <c r="Q155" s="18">
        <f t="shared" si="9"/>
        <v>5279.5264770000003</v>
      </c>
    </row>
    <row r="156" spans="1:17" x14ac:dyDescent="0.25">
      <c r="A156" s="40" t="s">
        <v>918</v>
      </c>
      <c r="B156" s="3">
        <v>236.50399999999999</v>
      </c>
      <c r="C156" s="3">
        <v>237.898</v>
      </c>
      <c r="D156" s="3">
        <v>239.822</v>
      </c>
      <c r="E156" s="3">
        <v>238.852</v>
      </c>
      <c r="F156" s="3">
        <v>236.79499999999999</v>
      </c>
      <c r="G156" s="15">
        <v>2.6930000000000001</v>
      </c>
      <c r="H156" s="15">
        <v>2.839</v>
      </c>
      <c r="I156" s="15">
        <v>2.9889999999999999</v>
      </c>
      <c r="J156" s="45">
        <v>0</v>
      </c>
      <c r="K156" s="45">
        <v>618</v>
      </c>
      <c r="L156" s="44"/>
      <c r="M156" s="44"/>
      <c r="N156" s="44"/>
      <c r="O156" s="40" t="str">
        <f t="shared" si="7"/>
        <v>5441</v>
      </c>
      <c r="P156" s="39">
        <f t="shared" si="8"/>
        <v>618</v>
      </c>
      <c r="Q156" s="18">
        <f t="shared" si="9"/>
        <v>675.39242200000001</v>
      </c>
    </row>
    <row r="157" spans="1:17" x14ac:dyDescent="0.25">
      <c r="A157" s="40" t="s">
        <v>919</v>
      </c>
      <c r="B157" s="3">
        <v>57.59</v>
      </c>
      <c r="C157" s="3">
        <v>59.665999999999997</v>
      </c>
      <c r="D157" s="3">
        <v>62.271999999999998</v>
      </c>
      <c r="E157" s="3">
        <v>58.762999999999998</v>
      </c>
      <c r="F157" s="3">
        <v>59.497</v>
      </c>
      <c r="G157" s="15">
        <v>3.387</v>
      </c>
      <c r="H157" s="15">
        <v>3.5720000000000001</v>
      </c>
      <c r="I157" s="15">
        <v>3.76</v>
      </c>
      <c r="J157" s="45">
        <v>0</v>
      </c>
      <c r="K157" s="45">
        <v>109</v>
      </c>
      <c r="L157" s="44"/>
      <c r="M157" s="44"/>
      <c r="N157" s="44"/>
      <c r="O157" s="40" t="str">
        <f t="shared" si="7"/>
        <v>5442</v>
      </c>
      <c r="P157" s="39">
        <f t="shared" si="8"/>
        <v>109</v>
      </c>
      <c r="Q157" s="18">
        <f t="shared" si="9"/>
        <v>213.12695199999999</v>
      </c>
    </row>
    <row r="158" spans="1:17" x14ac:dyDescent="0.25">
      <c r="A158" s="40" t="s">
        <v>920</v>
      </c>
      <c r="B158" s="3">
        <v>5.1820000000000004</v>
      </c>
      <c r="C158" s="3">
        <v>10.917999999999999</v>
      </c>
      <c r="D158" s="3">
        <v>19.251999999999999</v>
      </c>
      <c r="E158" s="3">
        <v>16.224</v>
      </c>
      <c r="F158" s="3">
        <v>9.0540000000000003</v>
      </c>
      <c r="G158" s="15">
        <v>2.1120000000000001</v>
      </c>
      <c r="H158" s="15">
        <v>2.2269999999999999</v>
      </c>
      <c r="I158" s="15">
        <v>2.3450000000000002</v>
      </c>
      <c r="J158" s="45">
        <v>0</v>
      </c>
      <c r="K158" s="45">
        <v>0</v>
      </c>
      <c r="L158" s="44"/>
      <c r="M158" s="44"/>
      <c r="N158" s="44"/>
      <c r="O158" s="40" t="str">
        <f t="shared" si="7"/>
        <v>5443</v>
      </c>
      <c r="P158" s="39">
        <f t="shared" si="8"/>
        <v>0</v>
      </c>
      <c r="Q158" s="18">
        <f t="shared" si="9"/>
        <v>24.314385999999995</v>
      </c>
    </row>
    <row r="159" spans="1:17" x14ac:dyDescent="0.25">
      <c r="A159" s="40" t="s">
        <v>921</v>
      </c>
      <c r="B159" s="3">
        <v>0.79100000000000004</v>
      </c>
      <c r="C159" s="3">
        <v>1.5609999999999999</v>
      </c>
      <c r="D159" s="3">
        <v>2.5960000000000001</v>
      </c>
      <c r="E159" s="3">
        <v>2.2400000000000002</v>
      </c>
      <c r="F159" s="3">
        <v>0.214</v>
      </c>
      <c r="G159" s="15">
        <v>3.0640000000000001</v>
      </c>
      <c r="H159" s="15">
        <v>3.2309999999999999</v>
      </c>
      <c r="I159" s="15">
        <v>3.4009999999999998</v>
      </c>
      <c r="J159" s="45">
        <v>0</v>
      </c>
      <c r="K159" s="45">
        <v>0</v>
      </c>
      <c r="L159" s="44"/>
      <c r="M159" s="44"/>
      <c r="N159" s="44"/>
      <c r="O159" s="40" t="str">
        <f t="shared" si="7"/>
        <v>5444</v>
      </c>
      <c r="P159" s="39">
        <f t="shared" si="8"/>
        <v>0</v>
      </c>
      <c r="Q159" s="18">
        <f t="shared" si="9"/>
        <v>5.0435909999999993</v>
      </c>
    </row>
    <row r="160" spans="1:17" x14ac:dyDescent="0.25">
      <c r="A160" s="40" t="s">
        <v>922</v>
      </c>
      <c r="B160" s="3">
        <v>726.03399999999999</v>
      </c>
      <c r="C160" s="3">
        <v>786.30799999999999</v>
      </c>
      <c r="D160" s="3">
        <v>872.75900000000001</v>
      </c>
      <c r="E160" s="3">
        <v>822.81200000000001</v>
      </c>
      <c r="F160" s="3">
        <v>802.69299999999998</v>
      </c>
      <c r="G160" s="15">
        <v>2.6930000000000001</v>
      </c>
      <c r="H160" s="15">
        <v>2.839</v>
      </c>
      <c r="I160" s="15">
        <v>2.9889999999999999</v>
      </c>
      <c r="J160" s="45">
        <v>0</v>
      </c>
      <c r="K160" s="45">
        <v>2020</v>
      </c>
      <c r="L160" s="44"/>
      <c r="M160" s="44"/>
      <c r="N160" s="44"/>
      <c r="O160" s="40" t="str">
        <f t="shared" si="7"/>
        <v>5445</v>
      </c>
      <c r="P160" s="39">
        <f t="shared" si="8"/>
        <v>2020</v>
      </c>
      <c r="Q160" s="18">
        <f t="shared" si="9"/>
        <v>2232.3284119999998</v>
      </c>
    </row>
    <row r="161" spans="1:17" x14ac:dyDescent="0.25">
      <c r="A161" s="40" t="s">
        <v>923</v>
      </c>
      <c r="B161" s="3">
        <v>835.75</v>
      </c>
      <c r="C161" s="3">
        <v>874.90499999999997</v>
      </c>
      <c r="D161" s="3">
        <v>931.59799999999996</v>
      </c>
      <c r="E161" s="3">
        <v>896.10699999999997</v>
      </c>
      <c r="F161" s="3">
        <v>874.08799999999997</v>
      </c>
      <c r="G161" s="15">
        <v>2.3690000000000002</v>
      </c>
      <c r="H161" s="15">
        <v>2.4980000000000002</v>
      </c>
      <c r="I161" s="15">
        <v>2.63</v>
      </c>
      <c r="J161" s="45">
        <v>0</v>
      </c>
      <c r="K161" s="45">
        <v>2288</v>
      </c>
      <c r="L161" s="44"/>
      <c r="M161" s="44"/>
      <c r="N161" s="44"/>
      <c r="O161" s="40" t="str">
        <f t="shared" si="7"/>
        <v>5446</v>
      </c>
      <c r="P161" s="39">
        <f t="shared" si="8"/>
        <v>2288</v>
      </c>
      <c r="Q161" s="18">
        <f t="shared" si="9"/>
        <v>2185.51269</v>
      </c>
    </row>
    <row r="162" spans="1:17" x14ac:dyDescent="0.25">
      <c r="A162" s="40" t="s">
        <v>924</v>
      </c>
      <c r="B162" s="3">
        <v>38.744999999999997</v>
      </c>
      <c r="C162" s="3">
        <v>40.334000000000003</v>
      </c>
      <c r="D162" s="3">
        <v>42.441000000000003</v>
      </c>
      <c r="E162" s="3">
        <v>42.988</v>
      </c>
      <c r="F162" s="3">
        <v>39.156999999999996</v>
      </c>
      <c r="G162" s="15">
        <v>2.274</v>
      </c>
      <c r="H162" s="15">
        <v>2.3980000000000001</v>
      </c>
      <c r="I162" s="15">
        <v>2.524</v>
      </c>
      <c r="J162" s="45">
        <v>0</v>
      </c>
      <c r="K162" s="45">
        <v>85</v>
      </c>
      <c r="L162" s="44"/>
      <c r="M162" s="44"/>
      <c r="N162" s="44"/>
      <c r="O162" s="40" t="str">
        <f t="shared" si="7"/>
        <v>5447</v>
      </c>
      <c r="P162" s="39">
        <f t="shared" si="8"/>
        <v>85</v>
      </c>
      <c r="Q162" s="18">
        <f t="shared" si="9"/>
        <v>96.720932000000019</v>
      </c>
    </row>
    <row r="163" spans="1:17" x14ac:dyDescent="0.25">
      <c r="A163" s="40" t="s">
        <v>925</v>
      </c>
      <c r="B163" s="3">
        <v>6.9450000000000003</v>
      </c>
      <c r="C163" s="3">
        <v>9.4640000000000004</v>
      </c>
      <c r="D163" s="3">
        <v>12.699</v>
      </c>
      <c r="E163" s="3">
        <v>10.182</v>
      </c>
      <c r="F163" s="3">
        <v>6.9630000000000001</v>
      </c>
      <c r="G163" s="15">
        <v>3.0640000000000001</v>
      </c>
      <c r="H163" s="15">
        <v>3.2309999999999999</v>
      </c>
      <c r="I163" s="15">
        <v>3.4009999999999998</v>
      </c>
      <c r="J163" s="45">
        <v>0</v>
      </c>
      <c r="K163" s="45">
        <v>15</v>
      </c>
      <c r="L163" s="44"/>
      <c r="M163" s="44"/>
      <c r="N163" s="44"/>
      <c r="O163" s="40" t="str">
        <f t="shared" si="7"/>
        <v>5448</v>
      </c>
      <c r="P163" s="39">
        <f t="shared" si="8"/>
        <v>15</v>
      </c>
      <c r="Q163" s="18">
        <f t="shared" si="9"/>
        <v>30.578184</v>
      </c>
    </row>
    <row r="164" spans="1:17" x14ac:dyDescent="0.25">
      <c r="A164" s="40" t="s">
        <v>926</v>
      </c>
      <c r="B164" s="3">
        <v>73.887</v>
      </c>
      <c r="C164" s="3">
        <v>96.117999999999995</v>
      </c>
      <c r="D164" s="3">
        <v>125.304</v>
      </c>
      <c r="E164" s="3">
        <v>108.026</v>
      </c>
      <c r="F164" s="3">
        <v>90.694000000000003</v>
      </c>
      <c r="G164" s="15">
        <v>3.0640000000000001</v>
      </c>
      <c r="H164" s="15">
        <v>3.2309999999999999</v>
      </c>
      <c r="I164" s="15">
        <v>3.4009999999999998</v>
      </c>
      <c r="J164" s="45">
        <v>0</v>
      </c>
      <c r="K164" s="45">
        <v>96</v>
      </c>
      <c r="L164" s="44"/>
      <c r="M164" s="44"/>
      <c r="N164" s="44"/>
      <c r="O164" s="40" t="str">
        <f t="shared" si="7"/>
        <v>5449</v>
      </c>
      <c r="P164" s="39">
        <f t="shared" si="8"/>
        <v>96</v>
      </c>
      <c r="Q164" s="18">
        <f t="shared" si="9"/>
        <v>310.55725799999999</v>
      </c>
    </row>
    <row r="165" spans="1:17" x14ac:dyDescent="0.25">
      <c r="A165" s="40" t="s">
        <v>927</v>
      </c>
      <c r="B165" s="3">
        <v>159.87899999999999</v>
      </c>
      <c r="C165" s="3">
        <v>169.50200000000001</v>
      </c>
      <c r="D165" s="3">
        <v>183.89400000000001</v>
      </c>
      <c r="E165" s="3">
        <v>177.78899999999999</v>
      </c>
      <c r="F165" s="3">
        <v>172.393</v>
      </c>
      <c r="G165" s="15">
        <v>3.0640000000000001</v>
      </c>
      <c r="H165" s="15">
        <v>3.2309999999999999</v>
      </c>
      <c r="I165" s="15">
        <v>3.4009999999999998</v>
      </c>
      <c r="J165" s="45">
        <v>0</v>
      </c>
      <c r="K165" s="45">
        <v>372</v>
      </c>
      <c r="L165" s="44"/>
      <c r="M165" s="44"/>
      <c r="N165" s="44"/>
      <c r="O165" s="40" t="str">
        <f t="shared" si="7"/>
        <v>5450</v>
      </c>
      <c r="P165" s="39">
        <f t="shared" si="8"/>
        <v>372</v>
      </c>
      <c r="Q165" s="18">
        <f t="shared" si="9"/>
        <v>547.66096200000004</v>
      </c>
    </row>
    <row r="166" spans="1:17" x14ac:dyDescent="0.25">
      <c r="A166" s="40" t="s">
        <v>928</v>
      </c>
      <c r="B166" s="3">
        <v>135.63900000000001</v>
      </c>
      <c r="C166" s="3">
        <v>139.833</v>
      </c>
      <c r="D166" s="3">
        <v>144.86099999999999</v>
      </c>
      <c r="E166" s="3">
        <v>142.643</v>
      </c>
      <c r="F166" s="3">
        <v>141</v>
      </c>
      <c r="G166" s="15">
        <v>2.274</v>
      </c>
      <c r="H166" s="15">
        <v>2.3980000000000001</v>
      </c>
      <c r="I166" s="15">
        <v>2.524</v>
      </c>
      <c r="J166" s="45">
        <v>0</v>
      </c>
      <c r="K166" s="45">
        <v>323</v>
      </c>
      <c r="L166" s="44"/>
      <c r="M166" s="44"/>
      <c r="N166" s="44"/>
      <c r="O166" s="40" t="str">
        <f t="shared" si="7"/>
        <v>5451</v>
      </c>
      <c r="P166" s="39">
        <f t="shared" si="8"/>
        <v>323</v>
      </c>
      <c r="Q166" s="18">
        <f t="shared" si="9"/>
        <v>335.31953400000003</v>
      </c>
    </row>
    <row r="167" spans="1:17" x14ac:dyDescent="0.25">
      <c r="A167" s="40" t="s">
        <v>929</v>
      </c>
      <c r="B167" s="3">
        <v>83.168000000000006</v>
      </c>
      <c r="C167" s="3">
        <v>84.119</v>
      </c>
      <c r="D167" s="3">
        <v>85.26</v>
      </c>
      <c r="E167" s="3">
        <v>84.593999999999994</v>
      </c>
      <c r="F167" s="3">
        <v>84.283000000000001</v>
      </c>
      <c r="G167" s="15">
        <v>3.0640000000000001</v>
      </c>
      <c r="H167" s="15">
        <v>3.2309999999999999</v>
      </c>
      <c r="I167" s="15">
        <v>3.4009999999999998</v>
      </c>
      <c r="J167" s="45">
        <v>0</v>
      </c>
      <c r="K167" s="45">
        <v>220</v>
      </c>
      <c r="L167" s="44"/>
      <c r="M167" s="44"/>
      <c r="N167" s="44"/>
      <c r="O167" s="40" t="str">
        <f t="shared" si="7"/>
        <v>5452</v>
      </c>
      <c r="P167" s="39">
        <f t="shared" si="8"/>
        <v>220</v>
      </c>
      <c r="Q167" s="18">
        <f t="shared" si="9"/>
        <v>271.78848899999997</v>
      </c>
    </row>
    <row r="168" spans="1:17" x14ac:dyDescent="0.25">
      <c r="A168" s="40" t="s">
        <v>930</v>
      </c>
      <c r="B168" s="3">
        <v>379.78899999999999</v>
      </c>
      <c r="C168" s="3">
        <v>410.45299999999997</v>
      </c>
      <c r="D168" s="3">
        <v>449.11900000000003</v>
      </c>
      <c r="E168" s="3">
        <v>420.60300000000001</v>
      </c>
      <c r="F168" s="3">
        <v>410.27199999999999</v>
      </c>
      <c r="G168" s="15">
        <v>3.0640000000000001</v>
      </c>
      <c r="H168" s="15">
        <v>3.2309999999999999</v>
      </c>
      <c r="I168" s="15">
        <v>3.4009999999999998</v>
      </c>
      <c r="J168" s="45">
        <v>0</v>
      </c>
      <c r="K168" s="45">
        <v>737</v>
      </c>
      <c r="L168" s="44"/>
      <c r="M168" s="44"/>
      <c r="N168" s="44"/>
      <c r="O168" s="40" t="str">
        <f t="shared" si="7"/>
        <v>5453</v>
      </c>
      <c r="P168" s="39">
        <f t="shared" si="8"/>
        <v>737</v>
      </c>
      <c r="Q168" s="18">
        <f t="shared" si="9"/>
        <v>1326.1736429999999</v>
      </c>
    </row>
    <row r="169" spans="1:17" x14ac:dyDescent="0.25">
      <c r="A169" s="40" t="s">
        <v>931</v>
      </c>
      <c r="B169" s="3">
        <v>125.824</v>
      </c>
      <c r="C169" s="3">
        <v>143.47499999999999</v>
      </c>
      <c r="D169" s="3">
        <v>166.41800000000001</v>
      </c>
      <c r="E169" s="3">
        <v>156.964</v>
      </c>
      <c r="F169" s="3">
        <v>134.453</v>
      </c>
      <c r="G169" s="15">
        <v>3.0640000000000001</v>
      </c>
      <c r="H169" s="15">
        <v>3.2309999999999999</v>
      </c>
      <c r="I169" s="15">
        <v>3.4009999999999998</v>
      </c>
      <c r="J169" s="45">
        <v>0</v>
      </c>
      <c r="K169" s="45">
        <v>252</v>
      </c>
      <c r="L169" s="44"/>
      <c r="M169" s="44"/>
      <c r="N169" s="44"/>
      <c r="O169" s="40" t="str">
        <f t="shared" si="7"/>
        <v>5454</v>
      </c>
      <c r="P169" s="39">
        <f t="shared" si="8"/>
        <v>252</v>
      </c>
      <c r="Q169" s="18">
        <f t="shared" si="9"/>
        <v>463.56772499999994</v>
      </c>
    </row>
    <row r="170" spans="1:17" x14ac:dyDescent="0.25">
      <c r="A170" s="40" t="s">
        <v>932</v>
      </c>
      <c r="B170" s="3">
        <v>150.62899999999999</v>
      </c>
      <c r="C170" s="3">
        <v>158.607</v>
      </c>
      <c r="D170" s="3">
        <v>169.21799999999999</v>
      </c>
      <c r="E170" s="3">
        <v>164.358</v>
      </c>
      <c r="F170" s="3">
        <v>154.559</v>
      </c>
      <c r="G170" s="15">
        <v>3.0640000000000001</v>
      </c>
      <c r="H170" s="15">
        <v>3.2309999999999999</v>
      </c>
      <c r="I170" s="15">
        <v>3.4009999999999998</v>
      </c>
      <c r="J170" s="45">
        <v>0</v>
      </c>
      <c r="K170" s="45">
        <v>374</v>
      </c>
      <c r="L170" s="44"/>
      <c r="M170" s="44"/>
      <c r="N170" s="44"/>
      <c r="O170" s="40" t="str">
        <f t="shared" si="7"/>
        <v>5455</v>
      </c>
      <c r="P170" s="39">
        <f t="shared" si="8"/>
        <v>374</v>
      </c>
      <c r="Q170" s="18">
        <f t="shared" si="9"/>
        <v>512.45921699999997</v>
      </c>
    </row>
    <row r="171" spans="1:17" x14ac:dyDescent="0.25">
      <c r="A171" s="40" t="s">
        <v>933</v>
      </c>
      <c r="B171" s="3">
        <v>101.89100000000001</v>
      </c>
      <c r="C171" s="3">
        <v>106.504</v>
      </c>
      <c r="D171" s="3">
        <v>113.38800000000001</v>
      </c>
      <c r="E171" s="3">
        <v>110.58</v>
      </c>
      <c r="F171" s="3">
        <v>107.54600000000001</v>
      </c>
      <c r="G171" s="15">
        <v>2.6930000000000001</v>
      </c>
      <c r="H171" s="15">
        <v>2.839</v>
      </c>
      <c r="I171" s="15">
        <v>2.9889999999999999</v>
      </c>
      <c r="J171" s="45">
        <v>0</v>
      </c>
      <c r="K171" s="45">
        <v>278</v>
      </c>
      <c r="L171" s="44"/>
      <c r="M171" s="44"/>
      <c r="N171" s="44"/>
      <c r="O171" s="40" t="str">
        <f t="shared" si="7"/>
        <v>5456</v>
      </c>
      <c r="P171" s="39">
        <f t="shared" si="8"/>
        <v>278</v>
      </c>
      <c r="Q171" s="18">
        <f t="shared" si="9"/>
        <v>302.36485600000003</v>
      </c>
    </row>
    <row r="172" spans="1:17" x14ac:dyDescent="0.25">
      <c r="A172" s="40" t="s">
        <v>934</v>
      </c>
      <c r="B172" s="3">
        <v>15.358000000000001</v>
      </c>
      <c r="C172" s="3">
        <v>17.882000000000001</v>
      </c>
      <c r="D172" s="3">
        <v>21.556999999999999</v>
      </c>
      <c r="E172" s="3">
        <v>18.274999999999999</v>
      </c>
      <c r="F172" s="3">
        <v>16.911000000000001</v>
      </c>
      <c r="G172" s="15">
        <v>2.274</v>
      </c>
      <c r="H172" s="15">
        <v>2.3980000000000001</v>
      </c>
      <c r="I172" s="15">
        <v>2.524</v>
      </c>
      <c r="J172" s="45">
        <v>0</v>
      </c>
      <c r="K172" s="45">
        <v>65</v>
      </c>
      <c r="L172" s="44"/>
      <c r="M172" s="44"/>
      <c r="N172" s="44"/>
      <c r="O172" s="40" t="str">
        <f t="shared" si="7"/>
        <v>5458</v>
      </c>
      <c r="P172" s="39">
        <f t="shared" si="8"/>
        <v>65</v>
      </c>
      <c r="Q172" s="18">
        <f t="shared" si="9"/>
        <v>42.881036000000009</v>
      </c>
    </row>
    <row r="173" spans="1:17" x14ac:dyDescent="0.25">
      <c r="A173" s="40" t="s">
        <v>935</v>
      </c>
      <c r="B173" s="3">
        <v>295.85000000000002</v>
      </c>
      <c r="C173" s="3">
        <v>302.70499999999998</v>
      </c>
      <c r="D173" s="3">
        <v>311.209</v>
      </c>
      <c r="E173" s="3">
        <v>305.81400000000002</v>
      </c>
      <c r="F173" s="3">
        <v>304.50799999999998</v>
      </c>
      <c r="G173" s="15">
        <v>2.274</v>
      </c>
      <c r="H173" s="15">
        <v>2.3980000000000001</v>
      </c>
      <c r="I173" s="15">
        <v>2.524</v>
      </c>
      <c r="J173" s="45">
        <v>0</v>
      </c>
      <c r="K173" s="45">
        <v>719</v>
      </c>
      <c r="L173" s="44"/>
      <c r="M173" s="44"/>
      <c r="N173" s="44"/>
      <c r="O173" s="40" t="str">
        <f t="shared" si="7"/>
        <v>5459</v>
      </c>
      <c r="P173" s="39">
        <f t="shared" si="8"/>
        <v>719</v>
      </c>
      <c r="Q173" s="18">
        <f t="shared" si="9"/>
        <v>725.88658999999996</v>
      </c>
    </row>
    <row r="174" spans="1:17" x14ac:dyDescent="0.25">
      <c r="A174" s="40" t="s">
        <v>936</v>
      </c>
      <c r="B174" s="3">
        <v>142.50700000000001</v>
      </c>
      <c r="C174" s="3">
        <v>145.31899999999999</v>
      </c>
      <c r="D174" s="3">
        <v>148.661</v>
      </c>
      <c r="E174" s="3">
        <v>145.97399999999999</v>
      </c>
      <c r="F174" s="3">
        <v>146.31299999999999</v>
      </c>
      <c r="G174" s="15">
        <v>2.274</v>
      </c>
      <c r="H174" s="15">
        <v>2.3980000000000001</v>
      </c>
      <c r="I174" s="15">
        <v>2.524</v>
      </c>
      <c r="J174" s="45">
        <v>0</v>
      </c>
      <c r="K174" s="3">
        <v>142.50700000000001</v>
      </c>
      <c r="L174" s="44"/>
      <c r="M174" s="44"/>
      <c r="N174" s="44"/>
      <c r="O174" s="40" t="str">
        <f t="shared" si="7"/>
        <v>5461</v>
      </c>
      <c r="P174" s="39">
        <f t="shared" si="8"/>
        <v>142.50700000000001</v>
      </c>
      <c r="Q174" s="18">
        <f t="shared" si="9"/>
        <v>348.474962</v>
      </c>
    </row>
    <row r="175" spans="1:17" x14ac:dyDescent="0.25">
      <c r="A175" s="40" t="s">
        <v>937</v>
      </c>
      <c r="B175" s="3">
        <v>173.672</v>
      </c>
      <c r="C175" s="3">
        <v>178.28899999999999</v>
      </c>
      <c r="D175" s="3">
        <v>183.76300000000001</v>
      </c>
      <c r="E175" s="3">
        <v>183.30099999999999</v>
      </c>
      <c r="F175" s="3">
        <v>179.31100000000001</v>
      </c>
      <c r="G175" s="15">
        <v>2.274</v>
      </c>
      <c r="H175" s="15">
        <v>2.3980000000000001</v>
      </c>
      <c r="I175" s="15">
        <v>2.524</v>
      </c>
      <c r="J175" s="45">
        <v>0</v>
      </c>
      <c r="K175" s="45">
        <v>690</v>
      </c>
      <c r="L175" s="44"/>
      <c r="M175" s="44"/>
      <c r="N175" s="44"/>
      <c r="O175" s="40" t="str">
        <f t="shared" si="7"/>
        <v>5462</v>
      </c>
      <c r="P175" s="39">
        <f t="shared" si="8"/>
        <v>690</v>
      </c>
      <c r="Q175" s="18">
        <f t="shared" si="9"/>
        <v>427.53702199999998</v>
      </c>
    </row>
    <row r="176" spans="1:17" x14ac:dyDescent="0.25">
      <c r="A176" s="40" t="s">
        <v>938</v>
      </c>
      <c r="B176" s="3">
        <v>363.37900000000002</v>
      </c>
      <c r="C176" s="3">
        <v>368.637</v>
      </c>
      <c r="D176" s="3">
        <v>374.76499999999999</v>
      </c>
      <c r="E176" s="3">
        <v>374.89800000000002</v>
      </c>
      <c r="F176" s="3">
        <v>368.14100000000002</v>
      </c>
      <c r="G176" s="15">
        <v>2.778</v>
      </c>
      <c r="H176" s="15">
        <v>2.93</v>
      </c>
      <c r="I176" s="15">
        <v>3.0840000000000001</v>
      </c>
      <c r="J176" s="45">
        <v>0</v>
      </c>
      <c r="K176" s="45">
        <v>887</v>
      </c>
      <c r="L176" s="44"/>
      <c r="M176" s="44"/>
      <c r="N176" s="44"/>
      <c r="O176" s="40" t="str">
        <f t="shared" si="7"/>
        <v>5464</v>
      </c>
      <c r="P176" s="39">
        <f t="shared" si="8"/>
        <v>887</v>
      </c>
      <c r="Q176" s="18">
        <f t="shared" si="9"/>
        <v>1080.1064100000001</v>
      </c>
    </row>
    <row r="177" spans="1:17" x14ac:dyDescent="0.25">
      <c r="A177" s="40" t="s">
        <v>939</v>
      </c>
      <c r="B177" s="3">
        <v>7.9290000000000003</v>
      </c>
      <c r="C177" s="3">
        <v>9.8650000000000002</v>
      </c>
      <c r="D177" s="3">
        <v>12.972</v>
      </c>
      <c r="E177" s="3">
        <v>11.646000000000001</v>
      </c>
      <c r="F177" s="3">
        <v>9.1300000000000008</v>
      </c>
      <c r="G177" s="15">
        <v>2.1120000000000001</v>
      </c>
      <c r="H177" s="15">
        <v>2.2269999999999999</v>
      </c>
      <c r="I177" s="15">
        <v>2.3450000000000002</v>
      </c>
      <c r="J177" s="45">
        <v>0</v>
      </c>
      <c r="K177" s="45">
        <v>17</v>
      </c>
      <c r="L177" s="44"/>
      <c r="M177" s="44"/>
      <c r="N177" s="44"/>
      <c r="O177" s="40" t="str">
        <f t="shared" si="7"/>
        <v>5465</v>
      </c>
      <c r="P177" s="39">
        <f t="shared" si="8"/>
        <v>17</v>
      </c>
      <c r="Q177" s="18">
        <f t="shared" si="9"/>
        <v>21.969355</v>
      </c>
    </row>
    <row r="178" spans="1:17" x14ac:dyDescent="0.25">
      <c r="A178" s="40" t="s">
        <v>940</v>
      </c>
      <c r="B178" s="3">
        <v>21.3</v>
      </c>
      <c r="C178" s="3">
        <v>26.094000000000001</v>
      </c>
      <c r="D178" s="3">
        <v>33.466000000000001</v>
      </c>
      <c r="E178" s="3">
        <v>32.107999999999997</v>
      </c>
      <c r="F178" s="3">
        <v>26.744</v>
      </c>
      <c r="G178" s="15">
        <v>3.0640000000000001</v>
      </c>
      <c r="H178" s="15">
        <v>3.2309999999999999</v>
      </c>
      <c r="I178" s="15">
        <v>3.4009999999999998</v>
      </c>
      <c r="J178" s="45">
        <v>0</v>
      </c>
      <c r="K178" s="45">
        <v>74</v>
      </c>
      <c r="L178" s="44"/>
      <c r="M178" s="44"/>
      <c r="N178" s="44"/>
      <c r="O178" s="40" t="str">
        <f t="shared" si="7"/>
        <v>5466</v>
      </c>
      <c r="P178" s="39">
        <f t="shared" si="8"/>
        <v>74</v>
      </c>
      <c r="Q178" s="18">
        <f t="shared" si="9"/>
        <v>84.309714</v>
      </c>
    </row>
    <row r="179" spans="1:17" x14ac:dyDescent="0.25">
      <c r="A179" s="40" t="s">
        <v>941</v>
      </c>
      <c r="B179" s="3">
        <v>13.509</v>
      </c>
      <c r="C179" s="3">
        <v>13.999000000000001</v>
      </c>
      <c r="D179" s="3">
        <v>14.702999999999999</v>
      </c>
      <c r="E179" s="3">
        <v>14.279</v>
      </c>
      <c r="F179" s="3">
        <v>13.669</v>
      </c>
      <c r="G179" s="15">
        <v>2.274</v>
      </c>
      <c r="H179" s="15">
        <v>2.3980000000000001</v>
      </c>
      <c r="I179" s="15">
        <v>2.524</v>
      </c>
      <c r="J179" s="45">
        <v>0</v>
      </c>
      <c r="K179" s="45">
        <v>41</v>
      </c>
      <c r="L179" s="44"/>
      <c r="M179" s="44"/>
      <c r="N179" s="44"/>
      <c r="O179" s="40" t="str">
        <f t="shared" si="7"/>
        <v>5467</v>
      </c>
      <c r="P179" s="39">
        <f t="shared" si="8"/>
        <v>41</v>
      </c>
      <c r="Q179" s="18">
        <f t="shared" si="9"/>
        <v>33.569602000000003</v>
      </c>
    </row>
    <row r="180" spans="1:17" x14ac:dyDescent="0.25">
      <c r="A180" s="40" t="s">
        <v>942</v>
      </c>
      <c r="B180" s="3">
        <v>83.271000000000001</v>
      </c>
      <c r="C180" s="3">
        <v>115.27500000000001</v>
      </c>
      <c r="D180" s="3">
        <v>156.929</v>
      </c>
      <c r="E180" s="3">
        <v>116.429</v>
      </c>
      <c r="F180" s="3">
        <v>125.25700000000001</v>
      </c>
      <c r="G180" s="15">
        <v>2.1219999999999999</v>
      </c>
      <c r="H180" s="15">
        <v>2.2370000000000001</v>
      </c>
      <c r="I180" s="15">
        <v>2.355</v>
      </c>
      <c r="J180" s="45">
        <v>22</v>
      </c>
      <c r="K180" s="45">
        <v>208</v>
      </c>
      <c r="L180" s="44"/>
      <c r="M180" s="44"/>
      <c r="N180" s="44"/>
      <c r="O180" s="40" t="str">
        <f t="shared" si="7"/>
        <v>5501</v>
      </c>
      <c r="P180" s="39">
        <f t="shared" si="8"/>
        <v>208</v>
      </c>
      <c r="Q180" s="18">
        <f t="shared" si="9"/>
        <v>279.87017500000002</v>
      </c>
    </row>
    <row r="181" spans="1:17" x14ac:dyDescent="0.25">
      <c r="A181" s="40" t="s">
        <v>943</v>
      </c>
      <c r="B181" s="3">
        <v>165.15100000000001</v>
      </c>
      <c r="C181" s="3">
        <v>183.06800000000001</v>
      </c>
      <c r="D181" s="3">
        <v>205.422</v>
      </c>
      <c r="E181" s="3">
        <v>182.226</v>
      </c>
      <c r="F181" s="3">
        <v>187.46299999999999</v>
      </c>
      <c r="G181" s="15">
        <v>1.9410000000000001</v>
      </c>
      <c r="H181" s="15">
        <v>2.0470000000000002</v>
      </c>
      <c r="I181" s="15">
        <v>2.1549999999999998</v>
      </c>
      <c r="J181" s="45">
        <v>52</v>
      </c>
      <c r="K181" s="45">
        <v>262</v>
      </c>
      <c r="L181" s="44"/>
      <c r="M181" s="44"/>
      <c r="N181" s="44"/>
      <c r="O181" s="40" t="str">
        <f t="shared" si="7"/>
        <v>5502</v>
      </c>
      <c r="P181" s="39">
        <f t="shared" si="8"/>
        <v>262</v>
      </c>
      <c r="Q181" s="18">
        <f t="shared" si="9"/>
        <v>426.74019600000003</v>
      </c>
    </row>
    <row r="182" spans="1:17" x14ac:dyDescent="0.25">
      <c r="A182" s="40" t="s">
        <v>944</v>
      </c>
      <c r="B182" s="3">
        <v>0.64</v>
      </c>
      <c r="C182" s="3">
        <v>1.4590000000000001</v>
      </c>
      <c r="D182" s="3">
        <v>2.6280000000000001</v>
      </c>
      <c r="E182" s="3">
        <v>1.2330000000000001</v>
      </c>
      <c r="F182" s="3">
        <v>0</v>
      </c>
      <c r="G182" s="15">
        <v>1.865</v>
      </c>
      <c r="H182" s="15">
        <v>1.966</v>
      </c>
      <c r="I182" s="15">
        <v>2.0699999999999998</v>
      </c>
      <c r="J182" s="45">
        <v>0</v>
      </c>
      <c r="K182" s="45">
        <v>15</v>
      </c>
      <c r="L182" s="44"/>
      <c r="M182" s="44"/>
      <c r="N182" s="44"/>
      <c r="O182" s="40" t="str">
        <f t="shared" si="7"/>
        <v>5503</v>
      </c>
      <c r="P182" s="39">
        <f t="shared" si="8"/>
        <v>15</v>
      </c>
      <c r="Q182" s="18">
        <f t="shared" si="9"/>
        <v>2.8683939999999999</v>
      </c>
    </row>
    <row r="183" spans="1:17" x14ac:dyDescent="0.25">
      <c r="A183" s="40" t="s">
        <v>945</v>
      </c>
      <c r="B183" s="3">
        <v>18.105</v>
      </c>
      <c r="C183" s="3">
        <v>19.081</v>
      </c>
      <c r="D183" s="3">
        <v>20.417999999999999</v>
      </c>
      <c r="E183" s="3">
        <v>19.308</v>
      </c>
      <c r="F183" s="3">
        <v>19.106999999999999</v>
      </c>
      <c r="G183" s="15">
        <v>1.865</v>
      </c>
      <c r="H183" s="15">
        <v>1.966</v>
      </c>
      <c r="I183" s="15">
        <v>2.0699999999999998</v>
      </c>
      <c r="J183" s="45">
        <v>0</v>
      </c>
      <c r="K183" s="45">
        <v>32</v>
      </c>
      <c r="L183" s="44"/>
      <c r="M183" s="44"/>
      <c r="N183" s="44"/>
      <c r="O183" s="40" t="str">
        <f t="shared" si="7"/>
        <v>5504</v>
      </c>
      <c r="P183" s="39">
        <f t="shared" si="8"/>
        <v>32</v>
      </c>
      <c r="Q183" s="18">
        <f t="shared" si="9"/>
        <v>37.513245999999995</v>
      </c>
    </row>
    <row r="184" spans="1:17" x14ac:dyDescent="0.25">
      <c r="A184" s="40" t="s">
        <v>946</v>
      </c>
      <c r="B184" s="3">
        <v>162.964</v>
      </c>
      <c r="C184" s="3">
        <v>164.68100000000001</v>
      </c>
      <c r="D184" s="3">
        <v>166.62200000000001</v>
      </c>
      <c r="E184" s="3">
        <v>163.804</v>
      </c>
      <c r="F184" s="3">
        <v>165.108</v>
      </c>
      <c r="G184" s="15">
        <v>1.865</v>
      </c>
      <c r="H184" s="15">
        <v>1.966</v>
      </c>
      <c r="I184" s="15">
        <v>2.0699999999999998</v>
      </c>
      <c r="J184" s="45">
        <v>0</v>
      </c>
      <c r="K184" s="45">
        <v>280</v>
      </c>
      <c r="L184" s="44"/>
      <c r="M184" s="44"/>
      <c r="N184" s="44"/>
      <c r="O184" s="40" t="str">
        <f t="shared" si="7"/>
        <v>5505</v>
      </c>
      <c r="P184" s="39">
        <f t="shared" si="8"/>
        <v>280</v>
      </c>
      <c r="Q184" s="18">
        <f t="shared" si="9"/>
        <v>323.76284600000002</v>
      </c>
    </row>
    <row r="185" spans="1:17" x14ac:dyDescent="0.25">
      <c r="A185" s="40" t="s">
        <v>947</v>
      </c>
      <c r="B185" s="3">
        <v>1.6850000000000001</v>
      </c>
      <c r="C185" s="3">
        <v>3.1269999999999998</v>
      </c>
      <c r="D185" s="3">
        <v>4.9749999999999996</v>
      </c>
      <c r="E185" s="3">
        <v>3.4620000000000002</v>
      </c>
      <c r="F185" s="3">
        <v>3.0070000000000001</v>
      </c>
      <c r="G185" s="15">
        <v>1.9890000000000001</v>
      </c>
      <c r="H185" s="15">
        <v>2.097</v>
      </c>
      <c r="I185" s="15">
        <v>2.2080000000000002</v>
      </c>
      <c r="J185" s="45">
        <v>0</v>
      </c>
      <c r="K185" s="45">
        <v>63</v>
      </c>
      <c r="L185" s="44"/>
      <c r="M185" s="44"/>
      <c r="N185" s="44"/>
      <c r="O185" s="40" t="str">
        <f t="shared" si="7"/>
        <v>5506</v>
      </c>
      <c r="P185" s="39">
        <f t="shared" si="8"/>
        <v>63</v>
      </c>
      <c r="Q185" s="18">
        <f t="shared" si="9"/>
        <v>6.5573189999999997</v>
      </c>
    </row>
    <row r="186" spans="1:17" x14ac:dyDescent="0.25">
      <c r="A186" s="40" t="s">
        <v>948</v>
      </c>
      <c r="B186" s="3">
        <v>96.364999999999995</v>
      </c>
      <c r="C186" s="3">
        <v>98.575999999999993</v>
      </c>
      <c r="D186" s="3">
        <v>101.27</v>
      </c>
      <c r="E186" s="3">
        <v>98.655000000000001</v>
      </c>
      <c r="F186" s="3">
        <v>99.24</v>
      </c>
      <c r="G186" s="15">
        <v>1.9890000000000001</v>
      </c>
      <c r="H186" s="15">
        <v>2.097</v>
      </c>
      <c r="I186" s="15">
        <v>2.2080000000000002</v>
      </c>
      <c r="J186" s="45">
        <v>0</v>
      </c>
      <c r="K186" s="45">
        <v>177</v>
      </c>
      <c r="L186" s="44"/>
      <c r="M186" s="44"/>
      <c r="N186" s="44"/>
      <c r="O186" s="40" t="str">
        <f t="shared" si="7"/>
        <v>5507</v>
      </c>
      <c r="P186" s="39">
        <f t="shared" si="8"/>
        <v>177</v>
      </c>
      <c r="Q186" s="18">
        <f t="shared" si="9"/>
        <v>206.71387199999998</v>
      </c>
    </row>
    <row r="187" spans="1:17" x14ac:dyDescent="0.25">
      <c r="A187" s="40" t="s">
        <v>949</v>
      </c>
      <c r="B187" s="3">
        <v>252.089</v>
      </c>
      <c r="C187" s="3">
        <v>254.64099999999999</v>
      </c>
      <c r="D187" s="3">
        <v>258.36399999999998</v>
      </c>
      <c r="E187" s="3">
        <v>253.86699999999999</v>
      </c>
      <c r="F187" s="3">
        <v>255.595</v>
      </c>
      <c r="G187" s="15">
        <v>1.9890000000000001</v>
      </c>
      <c r="H187" s="15">
        <v>2.097</v>
      </c>
      <c r="I187" s="15">
        <v>2.2080000000000002</v>
      </c>
      <c r="J187" s="45">
        <v>0</v>
      </c>
      <c r="K187" s="45">
        <v>550</v>
      </c>
      <c r="L187" s="44"/>
      <c r="M187" s="44"/>
      <c r="N187" s="44"/>
      <c r="O187" s="40" t="str">
        <f t="shared" si="7"/>
        <v>5508</v>
      </c>
      <c r="P187" s="39">
        <f t="shared" si="8"/>
        <v>550</v>
      </c>
      <c r="Q187" s="18">
        <f t="shared" si="9"/>
        <v>533.98217699999998</v>
      </c>
    </row>
    <row r="188" spans="1:17" x14ac:dyDescent="0.25">
      <c r="A188" s="40" t="s">
        <v>950</v>
      </c>
      <c r="B188" s="3">
        <v>298.48899999999998</v>
      </c>
      <c r="C188" s="3">
        <v>303.25599999999997</v>
      </c>
      <c r="D188" s="3">
        <v>311.596</v>
      </c>
      <c r="E188" s="3">
        <v>302.69900000000001</v>
      </c>
      <c r="F188" s="3">
        <v>305.06</v>
      </c>
      <c r="G188" s="15">
        <v>2.569</v>
      </c>
      <c r="H188" s="15">
        <v>2.7090000000000001</v>
      </c>
      <c r="I188" s="15">
        <v>2.8519999999999999</v>
      </c>
      <c r="J188" s="45">
        <v>51</v>
      </c>
      <c r="K188" s="45">
        <v>712</v>
      </c>
      <c r="L188" s="44"/>
      <c r="M188" s="44"/>
      <c r="N188" s="44"/>
      <c r="O188" s="40" t="str">
        <f t="shared" si="7"/>
        <v>5509</v>
      </c>
      <c r="P188" s="39">
        <f t="shared" si="8"/>
        <v>712</v>
      </c>
      <c r="Q188" s="18">
        <f t="shared" si="9"/>
        <v>872.52050399999996</v>
      </c>
    </row>
    <row r="189" spans="1:17" x14ac:dyDescent="0.25">
      <c r="A189" s="40" t="s">
        <v>951</v>
      </c>
      <c r="B189" s="3">
        <v>21.187999999999999</v>
      </c>
      <c r="C189" s="3">
        <v>22.481000000000002</v>
      </c>
      <c r="D189" s="3">
        <v>25.053999999999998</v>
      </c>
      <c r="E189" s="3">
        <v>23.463999999999999</v>
      </c>
      <c r="F189" s="3">
        <v>23.030999999999999</v>
      </c>
      <c r="G189" s="15">
        <v>2.5670000000000002</v>
      </c>
      <c r="H189" s="15">
        <v>2.7069999999999999</v>
      </c>
      <c r="I189" s="15">
        <v>2.85</v>
      </c>
      <c r="J189" s="45">
        <v>0</v>
      </c>
      <c r="K189" s="45">
        <v>42</v>
      </c>
      <c r="L189" s="44"/>
      <c r="M189" s="44"/>
      <c r="N189" s="44"/>
      <c r="O189" s="40" t="str">
        <f t="shared" si="7"/>
        <v>5511</v>
      </c>
      <c r="P189" s="39">
        <f t="shared" si="8"/>
        <v>42</v>
      </c>
      <c r="Q189" s="18">
        <f t="shared" si="9"/>
        <v>60.856067000000003</v>
      </c>
    </row>
    <row r="190" spans="1:17" x14ac:dyDescent="0.25">
      <c r="A190" s="40" t="s">
        <v>952</v>
      </c>
      <c r="B190" s="3">
        <v>1047.0519999999999</v>
      </c>
      <c r="C190" s="3">
        <v>1083.8900000000001</v>
      </c>
      <c r="D190" s="3">
        <v>1116.2850000000001</v>
      </c>
      <c r="E190" s="3">
        <v>1073.528</v>
      </c>
      <c r="F190" s="3">
        <v>1091.7809999999999</v>
      </c>
      <c r="G190" s="15">
        <v>2.1219999999999999</v>
      </c>
      <c r="H190" s="15">
        <v>2.2370000000000001</v>
      </c>
      <c r="I190" s="15">
        <v>2.355</v>
      </c>
      <c r="J190" s="45">
        <v>0</v>
      </c>
      <c r="K190" s="45">
        <v>2382</v>
      </c>
      <c r="L190" s="44"/>
      <c r="M190" s="44"/>
      <c r="N190" s="44"/>
      <c r="O190" s="40" t="str">
        <f t="shared" si="7"/>
        <v>5512</v>
      </c>
      <c r="P190" s="39">
        <f t="shared" si="8"/>
        <v>2382</v>
      </c>
      <c r="Q190" s="18">
        <f t="shared" si="9"/>
        <v>2424.6619300000002</v>
      </c>
    </row>
    <row r="191" spans="1:17" x14ac:dyDescent="0.25">
      <c r="A191" s="40" t="s">
        <v>953</v>
      </c>
      <c r="B191" s="3">
        <v>1017.0650000000001</v>
      </c>
      <c r="C191" s="3">
        <v>1156.364</v>
      </c>
      <c r="D191" s="3">
        <v>1283.4000000000001</v>
      </c>
      <c r="E191" s="3">
        <v>1112.3969999999999</v>
      </c>
      <c r="F191" s="3">
        <v>1179.6479999999999</v>
      </c>
      <c r="G191" s="15">
        <v>1.9410000000000001</v>
      </c>
      <c r="H191" s="15">
        <v>2.0470000000000002</v>
      </c>
      <c r="I191" s="15">
        <v>2.1549999999999998</v>
      </c>
      <c r="J191" s="45">
        <v>79</v>
      </c>
      <c r="K191" s="45">
        <v>2075</v>
      </c>
      <c r="L191" s="44"/>
      <c r="M191" s="44"/>
      <c r="N191" s="44"/>
      <c r="O191" s="40" t="str">
        <f t="shared" si="7"/>
        <v>5513</v>
      </c>
      <c r="P191" s="39">
        <f t="shared" si="8"/>
        <v>2075</v>
      </c>
      <c r="Q191" s="18">
        <f t="shared" si="9"/>
        <v>2446.0771080000004</v>
      </c>
    </row>
    <row r="192" spans="1:17" x14ac:dyDescent="0.25">
      <c r="A192" s="40" t="s">
        <v>954</v>
      </c>
      <c r="B192" s="3">
        <v>5.5359999999999996</v>
      </c>
      <c r="C192" s="3">
        <v>11.363</v>
      </c>
      <c r="D192" s="3">
        <v>19.259</v>
      </c>
      <c r="E192" s="3">
        <v>11.515000000000001</v>
      </c>
      <c r="F192" s="3">
        <v>11.974</v>
      </c>
      <c r="G192" s="15">
        <v>2.008</v>
      </c>
      <c r="H192" s="15">
        <v>2.117</v>
      </c>
      <c r="I192" s="15">
        <v>2.2290000000000001</v>
      </c>
      <c r="J192" s="45">
        <v>37</v>
      </c>
      <c r="K192" s="45">
        <v>664</v>
      </c>
      <c r="L192" s="44"/>
      <c r="M192" s="44"/>
      <c r="N192" s="44"/>
      <c r="O192" s="40" t="str">
        <f t="shared" si="7"/>
        <v>5514</v>
      </c>
      <c r="P192" s="39">
        <f t="shared" si="8"/>
        <v>664</v>
      </c>
      <c r="Q192" s="18">
        <f t="shared" si="9"/>
        <v>61.055470999999997</v>
      </c>
    </row>
    <row r="193" spans="1:17" x14ac:dyDescent="0.25">
      <c r="A193" s="40" t="s">
        <v>955</v>
      </c>
      <c r="B193" s="3">
        <v>150.44200000000001</v>
      </c>
      <c r="C193" s="3">
        <v>152.04499999999999</v>
      </c>
      <c r="D193" s="3">
        <v>154.006</v>
      </c>
      <c r="E193" s="3">
        <v>151.18600000000001</v>
      </c>
      <c r="F193" s="3">
        <v>151.77199999999999</v>
      </c>
      <c r="G193" s="15">
        <v>2.008</v>
      </c>
      <c r="H193" s="15">
        <v>2.117</v>
      </c>
      <c r="I193" s="15">
        <v>2.2290000000000001</v>
      </c>
      <c r="J193" s="45">
        <v>0</v>
      </c>
      <c r="K193" s="45">
        <v>261</v>
      </c>
      <c r="L193" s="44"/>
      <c r="M193" s="44"/>
      <c r="N193" s="44"/>
      <c r="O193" s="40" t="str">
        <f t="shared" si="7"/>
        <v>5515</v>
      </c>
      <c r="P193" s="39">
        <f t="shared" si="8"/>
        <v>261</v>
      </c>
      <c r="Q193" s="18">
        <f t="shared" si="9"/>
        <v>321.87926499999998</v>
      </c>
    </row>
    <row r="194" spans="1:17" x14ac:dyDescent="0.25">
      <c r="A194" s="40" t="s">
        <v>956</v>
      </c>
      <c r="B194" s="3">
        <v>457.72500000000002</v>
      </c>
      <c r="C194" s="3">
        <v>459.43599999999998</v>
      </c>
      <c r="D194" s="3">
        <v>461.346</v>
      </c>
      <c r="E194" s="3">
        <v>457.84199999999998</v>
      </c>
      <c r="F194" s="3">
        <v>459.30200000000002</v>
      </c>
      <c r="G194" s="15">
        <v>1.9890000000000001</v>
      </c>
      <c r="H194" s="15">
        <v>2.097</v>
      </c>
      <c r="I194" s="15">
        <v>2.2080000000000002</v>
      </c>
      <c r="J194" s="45">
        <v>0</v>
      </c>
      <c r="K194" s="45">
        <v>959</v>
      </c>
      <c r="L194" s="44"/>
      <c r="M194" s="44"/>
      <c r="N194" s="44"/>
      <c r="O194" s="40" t="str">
        <f t="shared" si="7"/>
        <v>5516</v>
      </c>
      <c r="P194" s="39">
        <f t="shared" si="8"/>
        <v>959</v>
      </c>
      <c r="Q194" s="18">
        <f t="shared" si="9"/>
        <v>963.43729199999996</v>
      </c>
    </row>
    <row r="195" spans="1:17" x14ac:dyDescent="0.25">
      <c r="A195" s="40" t="s">
        <v>957</v>
      </c>
      <c r="B195" s="3">
        <v>942.10299999999995</v>
      </c>
      <c r="C195" s="3">
        <v>950.32399999999996</v>
      </c>
      <c r="D195" s="3">
        <v>961.38199999999995</v>
      </c>
      <c r="E195" s="3">
        <v>950.68399999999997</v>
      </c>
      <c r="F195" s="3">
        <v>952.93</v>
      </c>
      <c r="G195" s="15">
        <v>1.9890000000000001</v>
      </c>
      <c r="H195" s="15">
        <v>2.097</v>
      </c>
      <c r="I195" s="15">
        <v>2.2080000000000002</v>
      </c>
      <c r="J195" s="45">
        <v>0</v>
      </c>
      <c r="K195" s="45">
        <v>2194</v>
      </c>
      <c r="L195" s="44"/>
      <c r="M195" s="44"/>
      <c r="N195" s="44"/>
      <c r="O195" s="40" t="str">
        <f t="shared" si="7"/>
        <v>5518</v>
      </c>
      <c r="P195" s="39">
        <f t="shared" si="8"/>
        <v>2194</v>
      </c>
      <c r="Q195" s="18">
        <f t="shared" si="9"/>
        <v>1992.8294279999998</v>
      </c>
    </row>
    <row r="196" spans="1:17" x14ac:dyDescent="0.25">
      <c r="A196" s="40" t="s">
        <v>958</v>
      </c>
      <c r="B196" s="3">
        <v>516.70500000000004</v>
      </c>
      <c r="C196" s="3">
        <v>526.53399999999999</v>
      </c>
      <c r="D196" s="3">
        <v>545.34699999999998</v>
      </c>
      <c r="E196" s="3">
        <v>528.25199999999995</v>
      </c>
      <c r="F196" s="3">
        <v>530.92999999999995</v>
      </c>
      <c r="G196" s="15">
        <v>2.569</v>
      </c>
      <c r="H196" s="15">
        <v>2.7090000000000001</v>
      </c>
      <c r="I196" s="15">
        <v>2.8519999999999999</v>
      </c>
      <c r="J196" s="45">
        <v>43</v>
      </c>
      <c r="K196" s="45">
        <v>1165</v>
      </c>
      <c r="L196" s="44"/>
      <c r="M196" s="44"/>
      <c r="N196" s="44"/>
      <c r="O196" s="40" t="str">
        <f t="shared" si="7"/>
        <v>5520</v>
      </c>
      <c r="P196" s="39">
        <f t="shared" si="8"/>
        <v>1165</v>
      </c>
      <c r="Q196" s="18">
        <f t="shared" si="9"/>
        <v>1469.3806059999999</v>
      </c>
    </row>
    <row r="197" spans="1:17" x14ac:dyDescent="0.25">
      <c r="A197" s="40" t="s">
        <v>959</v>
      </c>
      <c r="B197" s="3">
        <v>14.504</v>
      </c>
      <c r="C197" s="3">
        <v>17.148</v>
      </c>
      <c r="D197" s="3">
        <v>22.858000000000001</v>
      </c>
      <c r="E197" s="3">
        <v>18.157</v>
      </c>
      <c r="F197" s="3">
        <v>18.472999999999999</v>
      </c>
      <c r="G197" s="15">
        <v>2.569</v>
      </c>
      <c r="H197" s="15">
        <v>2.7090000000000001</v>
      </c>
      <c r="I197" s="15">
        <v>2.8519999999999999</v>
      </c>
      <c r="J197" s="45">
        <v>0</v>
      </c>
      <c r="K197" s="45">
        <v>50</v>
      </c>
      <c r="L197" s="44"/>
      <c r="M197" s="44"/>
      <c r="N197" s="44"/>
      <c r="O197" s="40" t="str">
        <f t="shared" ref="O197:O260" si="10">A197</f>
        <v>5522</v>
      </c>
      <c r="P197" s="39">
        <f t="shared" ref="P197:P260" si="11">K197</f>
        <v>50</v>
      </c>
      <c r="Q197" s="18">
        <f t="shared" ref="Q197:Q260" si="12">C197*H197+J197</f>
        <v>46.453932000000002</v>
      </c>
    </row>
    <row r="198" spans="1:17" x14ac:dyDescent="0.25">
      <c r="A198" s="40" t="s">
        <v>960</v>
      </c>
      <c r="B198" s="3">
        <v>68.774000000000001</v>
      </c>
      <c r="C198" s="3">
        <v>129.50200000000001</v>
      </c>
      <c r="D198" s="3">
        <v>181.13800000000001</v>
      </c>
      <c r="E198" s="3">
        <v>123.35299999999999</v>
      </c>
      <c r="F198" s="3">
        <v>117.729</v>
      </c>
      <c r="G198" s="15">
        <v>1.9790000000000001</v>
      </c>
      <c r="H198" s="15">
        <v>2.0870000000000002</v>
      </c>
      <c r="I198" s="15">
        <v>2.1970000000000001</v>
      </c>
      <c r="J198" s="45">
        <v>0</v>
      </c>
      <c r="K198" s="45">
        <v>11</v>
      </c>
      <c r="L198" s="44"/>
      <c r="M198" s="44"/>
      <c r="N198" s="44"/>
      <c r="O198" s="40" t="str">
        <f t="shared" si="10"/>
        <v>5523</v>
      </c>
      <c r="P198" s="39">
        <f t="shared" si="11"/>
        <v>11</v>
      </c>
      <c r="Q198" s="18">
        <f t="shared" si="12"/>
        <v>270.27067400000004</v>
      </c>
    </row>
    <row r="199" spans="1:17" x14ac:dyDescent="0.25">
      <c r="A199" s="40" t="s">
        <v>961</v>
      </c>
      <c r="B199" s="3">
        <v>1124.4960000000001</v>
      </c>
      <c r="C199" s="3">
        <v>1238.479</v>
      </c>
      <c r="D199" s="3">
        <v>1343.8579999999999</v>
      </c>
      <c r="E199" s="3">
        <v>1218.0350000000001</v>
      </c>
      <c r="F199" s="3">
        <v>1255.99</v>
      </c>
      <c r="G199" s="15">
        <v>1.9790000000000001</v>
      </c>
      <c r="H199" s="15">
        <v>2.0870000000000002</v>
      </c>
      <c r="I199" s="15">
        <v>2.1970000000000001</v>
      </c>
      <c r="J199" s="45">
        <v>50</v>
      </c>
      <c r="K199" s="45">
        <v>1997</v>
      </c>
      <c r="L199" s="44"/>
      <c r="M199" s="44"/>
      <c r="N199" s="44"/>
      <c r="O199" s="40" t="str">
        <f t="shared" si="10"/>
        <v>5524</v>
      </c>
      <c r="P199" s="39">
        <f t="shared" si="11"/>
        <v>1997</v>
      </c>
      <c r="Q199" s="18">
        <f t="shared" si="12"/>
        <v>2634.7056730000004</v>
      </c>
    </row>
    <row r="200" spans="1:17" x14ac:dyDescent="0.25">
      <c r="A200" s="40" t="s">
        <v>962</v>
      </c>
      <c r="B200" s="3">
        <v>922.80200000000002</v>
      </c>
      <c r="C200" s="3">
        <v>985.01199999999994</v>
      </c>
      <c r="D200" s="3">
        <v>1018.7</v>
      </c>
      <c r="E200" s="3">
        <v>958.42399999999998</v>
      </c>
      <c r="F200" s="3">
        <v>991.27800000000002</v>
      </c>
      <c r="G200" s="15">
        <v>1.9790000000000001</v>
      </c>
      <c r="H200" s="15">
        <v>2.0870000000000002</v>
      </c>
      <c r="I200" s="15">
        <v>2.1970000000000001</v>
      </c>
      <c r="J200" s="45">
        <v>100</v>
      </c>
      <c r="K200" s="45">
        <v>1772</v>
      </c>
      <c r="L200" s="44"/>
      <c r="M200" s="44"/>
      <c r="N200" s="44"/>
      <c r="O200" s="40" t="str">
        <f t="shared" si="10"/>
        <v>5525</v>
      </c>
      <c r="P200" s="39">
        <f t="shared" si="11"/>
        <v>1772</v>
      </c>
      <c r="Q200" s="18">
        <f t="shared" si="12"/>
        <v>2155.7200440000001</v>
      </c>
    </row>
    <row r="201" spans="1:17" x14ac:dyDescent="0.25">
      <c r="A201" s="40" t="s">
        <v>963</v>
      </c>
      <c r="B201" s="3">
        <v>685.50199999999995</v>
      </c>
      <c r="C201" s="3">
        <v>751.54200000000003</v>
      </c>
      <c r="D201" s="3">
        <v>765.81100000000004</v>
      </c>
      <c r="E201" s="3">
        <v>728.11699999999996</v>
      </c>
      <c r="F201" s="3">
        <v>751.95799999999997</v>
      </c>
      <c r="G201" s="15">
        <v>1.9410000000000001</v>
      </c>
      <c r="H201" s="15">
        <v>2.0470000000000002</v>
      </c>
      <c r="I201" s="15">
        <v>2.1549999999999998</v>
      </c>
      <c r="J201" s="45">
        <v>0</v>
      </c>
      <c r="K201" s="45">
        <v>1571</v>
      </c>
      <c r="L201" s="44"/>
      <c r="M201" s="44"/>
      <c r="N201" s="44"/>
      <c r="O201" s="40" t="str">
        <f t="shared" si="10"/>
        <v>5526</v>
      </c>
      <c r="P201" s="39">
        <f t="shared" si="11"/>
        <v>1571</v>
      </c>
      <c r="Q201" s="18">
        <f t="shared" si="12"/>
        <v>1538.4064740000001</v>
      </c>
    </row>
    <row r="202" spans="1:17" x14ac:dyDescent="0.25">
      <c r="A202" s="40" t="s">
        <v>964</v>
      </c>
      <c r="B202" s="3">
        <v>2.9089999999999998</v>
      </c>
      <c r="C202" s="3">
        <v>4.149</v>
      </c>
      <c r="D202" s="3">
        <v>4.923</v>
      </c>
      <c r="E202" s="3">
        <v>4.0960000000000001</v>
      </c>
      <c r="F202" s="3">
        <v>4.3890000000000002</v>
      </c>
      <c r="G202" s="15">
        <v>1.9410000000000001</v>
      </c>
      <c r="H202" s="15">
        <v>2.0470000000000002</v>
      </c>
      <c r="I202" s="15">
        <v>2.1549999999999998</v>
      </c>
      <c r="J202" s="45">
        <v>0</v>
      </c>
      <c r="K202" s="45">
        <v>80</v>
      </c>
      <c r="L202" s="44"/>
      <c r="M202" s="44"/>
      <c r="N202" s="44"/>
      <c r="O202" s="40" t="str">
        <f t="shared" si="10"/>
        <v>5527</v>
      </c>
      <c r="P202" s="39">
        <f t="shared" si="11"/>
        <v>80</v>
      </c>
      <c r="Q202" s="18">
        <f t="shared" si="12"/>
        <v>8.4930029999999999</v>
      </c>
    </row>
    <row r="203" spans="1:17" x14ac:dyDescent="0.25">
      <c r="A203" s="40" t="s">
        <v>965</v>
      </c>
      <c r="B203" s="3">
        <v>769.37199999999996</v>
      </c>
      <c r="C203" s="3">
        <v>775.30600000000004</v>
      </c>
      <c r="D203" s="3">
        <v>782.34699999999998</v>
      </c>
      <c r="E203" s="3">
        <v>775.28099999999995</v>
      </c>
      <c r="F203" s="3">
        <v>776.65300000000002</v>
      </c>
      <c r="G203" s="15">
        <v>2.008</v>
      </c>
      <c r="H203" s="15">
        <v>2.117</v>
      </c>
      <c r="I203" s="15">
        <v>2.2290000000000001</v>
      </c>
      <c r="J203" s="45">
        <v>0</v>
      </c>
      <c r="K203" s="45">
        <v>1493</v>
      </c>
      <c r="L203" s="44"/>
      <c r="M203" s="44"/>
      <c r="N203" s="44"/>
      <c r="O203" s="40" t="str">
        <f t="shared" si="10"/>
        <v>5529</v>
      </c>
      <c r="P203" s="39">
        <f t="shared" si="11"/>
        <v>1493</v>
      </c>
      <c r="Q203" s="18">
        <f t="shared" si="12"/>
        <v>1641.3228020000001</v>
      </c>
    </row>
    <row r="204" spans="1:17" x14ac:dyDescent="0.25">
      <c r="A204" s="40" t="s">
        <v>966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15">
        <v>2.008</v>
      </c>
      <c r="H204" s="15">
        <v>2.117</v>
      </c>
      <c r="I204" s="15">
        <v>2.2290000000000001</v>
      </c>
      <c r="J204" s="45">
        <v>0</v>
      </c>
      <c r="K204" s="45">
        <v>0</v>
      </c>
      <c r="L204" s="44"/>
      <c r="M204" s="44"/>
      <c r="N204" s="44"/>
      <c r="O204" s="40" t="str">
        <f t="shared" si="10"/>
        <v>5530</v>
      </c>
      <c r="P204" s="39">
        <f t="shared" si="11"/>
        <v>0</v>
      </c>
      <c r="Q204" s="18">
        <f t="shared" si="12"/>
        <v>0</v>
      </c>
    </row>
    <row r="205" spans="1:17" x14ac:dyDescent="0.25">
      <c r="A205" s="40" t="s">
        <v>967</v>
      </c>
      <c r="B205" s="3">
        <v>135.18299999999999</v>
      </c>
      <c r="C205" s="3">
        <v>135.291</v>
      </c>
      <c r="D205" s="3">
        <v>135.41200000000001</v>
      </c>
      <c r="E205" s="3">
        <v>135.04300000000001</v>
      </c>
      <c r="F205" s="3">
        <v>135.31299999999999</v>
      </c>
      <c r="G205" s="15">
        <v>2.379</v>
      </c>
      <c r="H205" s="15">
        <v>2.508</v>
      </c>
      <c r="I205" s="15">
        <v>2.641</v>
      </c>
      <c r="J205" s="45">
        <v>43</v>
      </c>
      <c r="K205" s="45">
        <v>317</v>
      </c>
      <c r="L205" s="44"/>
      <c r="M205" s="44"/>
      <c r="N205" s="44"/>
      <c r="O205" s="40" t="str">
        <f t="shared" si="10"/>
        <v>5531</v>
      </c>
      <c r="P205" s="39">
        <f t="shared" si="11"/>
        <v>317</v>
      </c>
      <c r="Q205" s="18">
        <f t="shared" si="12"/>
        <v>382.30982799999998</v>
      </c>
    </row>
    <row r="206" spans="1:17" x14ac:dyDescent="0.25">
      <c r="A206" s="40" t="s">
        <v>968</v>
      </c>
      <c r="B206" s="3">
        <v>938.97699999999998</v>
      </c>
      <c r="C206" s="3">
        <v>946.40099999999995</v>
      </c>
      <c r="D206" s="3">
        <v>956.62699999999995</v>
      </c>
      <c r="E206" s="3">
        <v>946.69500000000005</v>
      </c>
      <c r="F206" s="3">
        <v>948.42</v>
      </c>
      <c r="G206" s="15">
        <v>2.379</v>
      </c>
      <c r="H206" s="15">
        <v>2.508</v>
      </c>
      <c r="I206" s="15">
        <v>2.641</v>
      </c>
      <c r="J206" s="45">
        <v>12</v>
      </c>
      <c r="K206" s="45">
        <v>2053</v>
      </c>
      <c r="L206" s="44"/>
      <c r="M206" s="44"/>
      <c r="N206" s="44"/>
      <c r="O206" s="40" t="str">
        <f t="shared" si="10"/>
        <v>5533</v>
      </c>
      <c r="P206" s="39">
        <f t="shared" si="11"/>
        <v>2053</v>
      </c>
      <c r="Q206" s="18">
        <f t="shared" si="12"/>
        <v>2385.5737079999999</v>
      </c>
    </row>
    <row r="207" spans="1:17" x14ac:dyDescent="0.25">
      <c r="A207" s="40" t="s">
        <v>969</v>
      </c>
      <c r="B207" s="3">
        <v>343.791</v>
      </c>
      <c r="C207" s="3">
        <v>348.54</v>
      </c>
      <c r="D207" s="3">
        <v>356.48500000000001</v>
      </c>
      <c r="E207" s="3">
        <v>349.23399999999998</v>
      </c>
      <c r="F207" s="3">
        <v>350.29599999999999</v>
      </c>
      <c r="G207" s="15">
        <v>1.95</v>
      </c>
      <c r="H207" s="15">
        <v>2.0569999999999999</v>
      </c>
      <c r="I207" s="15">
        <v>2.165</v>
      </c>
      <c r="J207" s="45">
        <v>0</v>
      </c>
      <c r="K207" s="45">
        <v>854</v>
      </c>
      <c r="L207" s="44"/>
      <c r="M207" s="44"/>
      <c r="N207" s="44"/>
      <c r="O207" s="40" t="str">
        <f t="shared" si="10"/>
        <v>5535</v>
      </c>
      <c r="P207" s="39">
        <f t="shared" si="11"/>
        <v>854</v>
      </c>
      <c r="Q207" s="18">
        <f t="shared" si="12"/>
        <v>716.94677999999999</v>
      </c>
    </row>
    <row r="208" spans="1:17" x14ac:dyDescent="0.25">
      <c r="A208" s="40" t="s">
        <v>970</v>
      </c>
      <c r="B208" s="3">
        <v>120.739</v>
      </c>
      <c r="C208" s="3">
        <v>122.72499999999999</v>
      </c>
      <c r="D208" s="3">
        <v>126.31</v>
      </c>
      <c r="E208" s="3">
        <v>122.943</v>
      </c>
      <c r="F208" s="3">
        <v>123.51</v>
      </c>
      <c r="G208" s="15">
        <v>1.95</v>
      </c>
      <c r="H208" s="15">
        <v>2.0569999999999999</v>
      </c>
      <c r="I208" s="15">
        <v>2.165</v>
      </c>
      <c r="J208" s="45">
        <v>57</v>
      </c>
      <c r="K208" s="45">
        <v>332</v>
      </c>
      <c r="L208" s="44"/>
      <c r="M208" s="44"/>
      <c r="N208" s="44"/>
      <c r="O208" s="40" t="str">
        <f t="shared" si="10"/>
        <v>5536</v>
      </c>
      <c r="P208" s="39">
        <f t="shared" si="11"/>
        <v>332</v>
      </c>
      <c r="Q208" s="18">
        <f t="shared" si="12"/>
        <v>309.44532499999997</v>
      </c>
    </row>
    <row r="209" spans="1:17" x14ac:dyDescent="0.25">
      <c r="A209" s="40" t="s">
        <v>971</v>
      </c>
      <c r="B209" s="3">
        <v>289.154</v>
      </c>
      <c r="C209" s="3">
        <v>301.11700000000002</v>
      </c>
      <c r="D209" s="3">
        <v>311.24599999999998</v>
      </c>
      <c r="E209" s="3">
        <v>296.42599999999999</v>
      </c>
      <c r="F209" s="3">
        <v>301.82100000000003</v>
      </c>
      <c r="G209" s="15">
        <v>2.008</v>
      </c>
      <c r="H209" s="15">
        <v>2.117</v>
      </c>
      <c r="I209" s="15">
        <v>2.2290000000000001</v>
      </c>
      <c r="J209" s="45">
        <v>14</v>
      </c>
      <c r="K209" s="45">
        <v>660</v>
      </c>
      <c r="L209" s="44"/>
      <c r="M209" s="44"/>
      <c r="N209" s="44"/>
      <c r="O209" s="40" t="str">
        <f t="shared" si="10"/>
        <v>5537</v>
      </c>
      <c r="P209" s="39">
        <f t="shared" si="11"/>
        <v>660</v>
      </c>
      <c r="Q209" s="18">
        <f t="shared" si="12"/>
        <v>651.46468900000002</v>
      </c>
    </row>
    <row r="210" spans="1:17" x14ac:dyDescent="0.25">
      <c r="A210" s="40" t="s">
        <v>972</v>
      </c>
      <c r="B210" s="3">
        <v>209.76499999999999</v>
      </c>
      <c r="C210" s="3">
        <v>211.40199999999999</v>
      </c>
      <c r="D210" s="3">
        <v>212.84299999999999</v>
      </c>
      <c r="E210" s="3">
        <v>210.096</v>
      </c>
      <c r="F210" s="3">
        <v>211.69800000000001</v>
      </c>
      <c r="G210" s="15">
        <v>2.008</v>
      </c>
      <c r="H210" s="15">
        <v>2.117</v>
      </c>
      <c r="I210" s="15">
        <v>2.2290000000000001</v>
      </c>
      <c r="J210" s="45">
        <v>0</v>
      </c>
      <c r="K210" s="45">
        <v>473</v>
      </c>
      <c r="L210" s="44"/>
      <c r="M210" s="44"/>
      <c r="N210" s="44"/>
      <c r="O210" s="40" t="str">
        <f t="shared" si="10"/>
        <v>5538</v>
      </c>
      <c r="P210" s="39">
        <f t="shared" si="11"/>
        <v>473</v>
      </c>
      <c r="Q210" s="18">
        <f t="shared" si="12"/>
        <v>447.53803399999998</v>
      </c>
    </row>
    <row r="211" spans="1:17" x14ac:dyDescent="0.25">
      <c r="A211" s="40" t="s">
        <v>973</v>
      </c>
      <c r="B211" s="3">
        <v>449.95800000000003</v>
      </c>
      <c r="C211" s="3">
        <v>454.28100000000001</v>
      </c>
      <c r="D211" s="3">
        <v>459.94299999999998</v>
      </c>
      <c r="E211" s="3">
        <v>453.02</v>
      </c>
      <c r="F211" s="3">
        <v>455.01</v>
      </c>
      <c r="G211" s="15">
        <v>2.008</v>
      </c>
      <c r="H211" s="15">
        <v>2.117</v>
      </c>
      <c r="I211" s="15">
        <v>2.2290000000000001</v>
      </c>
      <c r="J211" s="45">
        <v>0</v>
      </c>
      <c r="K211" s="45">
        <v>814</v>
      </c>
      <c r="L211" s="44"/>
      <c r="M211" s="44"/>
      <c r="N211" s="44"/>
      <c r="O211" s="40" t="str">
        <f t="shared" si="10"/>
        <v>5539</v>
      </c>
      <c r="P211" s="39">
        <f t="shared" si="11"/>
        <v>814</v>
      </c>
      <c r="Q211" s="18">
        <f t="shared" si="12"/>
        <v>961.71287700000005</v>
      </c>
    </row>
    <row r="212" spans="1:17" x14ac:dyDescent="0.25">
      <c r="A212" s="40" t="s">
        <v>974</v>
      </c>
      <c r="B212" s="3">
        <v>8.0000000000000002E-3</v>
      </c>
      <c r="C212" s="3">
        <v>1.7000000000000001E-2</v>
      </c>
      <c r="D212" s="3">
        <v>2.9000000000000001E-2</v>
      </c>
      <c r="E212" s="3">
        <v>0</v>
      </c>
      <c r="F212" s="3">
        <v>0</v>
      </c>
      <c r="G212" s="15">
        <v>2.379</v>
      </c>
      <c r="H212" s="15">
        <v>2.508</v>
      </c>
      <c r="I212" s="15">
        <v>2.641</v>
      </c>
      <c r="J212" s="45">
        <v>0</v>
      </c>
      <c r="K212" s="45">
        <v>12</v>
      </c>
      <c r="L212" s="44"/>
      <c r="M212" s="44"/>
      <c r="N212" s="44"/>
      <c r="O212" s="40" t="str">
        <f t="shared" si="10"/>
        <v>5540</v>
      </c>
      <c r="P212" s="39">
        <f t="shared" si="11"/>
        <v>12</v>
      </c>
      <c r="Q212" s="18">
        <f t="shared" si="12"/>
        <v>4.2636E-2</v>
      </c>
    </row>
    <row r="213" spans="1:17" x14ac:dyDescent="0.25">
      <c r="A213" s="40" t="s">
        <v>975</v>
      </c>
      <c r="B213" s="3">
        <v>5.5E-2</v>
      </c>
      <c r="C213" s="3">
        <v>0.109</v>
      </c>
      <c r="D213" s="3">
        <v>0.184</v>
      </c>
      <c r="E213" s="3">
        <v>0.377</v>
      </c>
      <c r="F213" s="3">
        <v>0.05</v>
      </c>
      <c r="G213" s="15">
        <v>2.379</v>
      </c>
      <c r="H213" s="15">
        <v>2.508</v>
      </c>
      <c r="I213" s="15">
        <v>2.641</v>
      </c>
      <c r="J213" s="45">
        <v>520</v>
      </c>
      <c r="K213" s="45">
        <v>667</v>
      </c>
      <c r="L213" s="44"/>
      <c r="M213" s="44"/>
      <c r="N213" s="44"/>
      <c r="O213" s="40" t="str">
        <f t="shared" si="10"/>
        <v>5541</v>
      </c>
      <c r="P213" s="39">
        <f t="shared" si="11"/>
        <v>667</v>
      </c>
      <c r="Q213" s="18">
        <f t="shared" si="12"/>
        <v>520.27337199999999</v>
      </c>
    </row>
    <row r="214" spans="1:17" x14ac:dyDescent="0.25">
      <c r="A214" s="40" t="s">
        <v>976</v>
      </c>
      <c r="B214" s="3">
        <v>372.69</v>
      </c>
      <c r="C214" s="3">
        <v>374.49599999999998</v>
      </c>
      <c r="D214" s="3">
        <v>376.95699999999999</v>
      </c>
      <c r="E214" s="3">
        <v>375.21100000000001</v>
      </c>
      <c r="F214" s="3">
        <v>374.86200000000002</v>
      </c>
      <c r="G214" s="15">
        <v>2.379</v>
      </c>
      <c r="H214" s="15">
        <v>2.508</v>
      </c>
      <c r="I214" s="15">
        <v>2.641</v>
      </c>
      <c r="J214" s="45">
        <v>0</v>
      </c>
      <c r="K214" s="45">
        <v>662</v>
      </c>
      <c r="L214" s="44"/>
      <c r="M214" s="44"/>
      <c r="N214" s="44"/>
      <c r="O214" s="40" t="str">
        <f t="shared" si="10"/>
        <v>5543</v>
      </c>
      <c r="P214" s="39">
        <f t="shared" si="11"/>
        <v>662</v>
      </c>
      <c r="Q214" s="18">
        <f t="shared" si="12"/>
        <v>939.23596799999996</v>
      </c>
    </row>
    <row r="215" spans="1:17" x14ac:dyDescent="0.25">
      <c r="A215" s="40" t="s">
        <v>977</v>
      </c>
      <c r="B215" s="3">
        <v>55.055999999999997</v>
      </c>
      <c r="C215" s="3">
        <v>55.838999999999999</v>
      </c>
      <c r="D215" s="3">
        <v>56.930999999999997</v>
      </c>
      <c r="E215" s="3">
        <v>56.344999999999999</v>
      </c>
      <c r="F215" s="3">
        <v>55.844000000000001</v>
      </c>
      <c r="G215" s="15">
        <v>2.379</v>
      </c>
      <c r="H215" s="15">
        <v>2.508</v>
      </c>
      <c r="I215" s="15">
        <v>2.641</v>
      </c>
      <c r="J215" s="45">
        <v>39</v>
      </c>
      <c r="K215" s="45">
        <v>152</v>
      </c>
      <c r="L215" s="44"/>
      <c r="M215" s="44"/>
      <c r="N215" s="44"/>
      <c r="O215" s="40" t="str">
        <f t="shared" si="10"/>
        <v>5544</v>
      </c>
      <c r="P215" s="39">
        <f t="shared" si="11"/>
        <v>152</v>
      </c>
      <c r="Q215" s="18">
        <f t="shared" si="12"/>
        <v>179.04421199999999</v>
      </c>
    </row>
    <row r="216" spans="1:17" x14ac:dyDescent="0.25">
      <c r="A216" s="40" t="s">
        <v>978</v>
      </c>
      <c r="B216" s="3">
        <v>50.911000000000001</v>
      </c>
      <c r="C216" s="3">
        <v>97.448999999999998</v>
      </c>
      <c r="D216" s="3">
        <v>137.26599999999999</v>
      </c>
      <c r="E216" s="3">
        <v>94.54</v>
      </c>
      <c r="F216" s="3">
        <v>74.832999999999998</v>
      </c>
      <c r="G216" s="15">
        <v>2.5590000000000002</v>
      </c>
      <c r="H216" s="15">
        <v>2.6989999999999998</v>
      </c>
      <c r="I216" s="15">
        <v>2.8410000000000002</v>
      </c>
      <c r="J216" s="45">
        <v>0</v>
      </c>
      <c r="K216" s="45">
        <v>44</v>
      </c>
      <c r="L216" s="44"/>
      <c r="M216" s="44"/>
      <c r="N216" s="44"/>
      <c r="O216" s="40" t="str">
        <f t="shared" si="10"/>
        <v>5545</v>
      </c>
      <c r="P216" s="39">
        <f t="shared" si="11"/>
        <v>44</v>
      </c>
      <c r="Q216" s="18">
        <f t="shared" si="12"/>
        <v>263.01485099999996</v>
      </c>
    </row>
    <row r="217" spans="1:17" x14ac:dyDescent="0.25">
      <c r="A217" s="40" t="s">
        <v>979</v>
      </c>
      <c r="B217" s="3">
        <v>908.55799999999999</v>
      </c>
      <c r="C217" s="3">
        <v>1059.5129999999999</v>
      </c>
      <c r="D217" s="3">
        <v>1128.29</v>
      </c>
      <c r="E217" s="3">
        <v>1007.789</v>
      </c>
      <c r="F217" s="3">
        <v>1020.401</v>
      </c>
      <c r="G217" s="15">
        <v>2.5590000000000002</v>
      </c>
      <c r="H217" s="15">
        <v>2.6989999999999998</v>
      </c>
      <c r="I217" s="15">
        <v>2.8410000000000002</v>
      </c>
      <c r="J217" s="45">
        <v>0</v>
      </c>
      <c r="K217" s="45">
        <v>1762</v>
      </c>
      <c r="L217" s="44"/>
      <c r="M217" s="44"/>
      <c r="N217" s="44"/>
      <c r="O217" s="40" t="str">
        <f t="shared" si="10"/>
        <v>5546</v>
      </c>
      <c r="P217" s="39">
        <f t="shared" si="11"/>
        <v>1762</v>
      </c>
      <c r="Q217" s="18">
        <f t="shared" si="12"/>
        <v>2859.6255869999995</v>
      </c>
    </row>
    <row r="218" spans="1:17" x14ac:dyDescent="0.25">
      <c r="A218" s="40" t="s">
        <v>980</v>
      </c>
      <c r="B218" s="3">
        <v>419.04</v>
      </c>
      <c r="C218" s="3">
        <v>518.23299999999995</v>
      </c>
      <c r="D218" s="3">
        <v>552.37199999999996</v>
      </c>
      <c r="E218" s="3">
        <v>489.32600000000002</v>
      </c>
      <c r="F218" s="3">
        <v>524.44299999999998</v>
      </c>
      <c r="G218" s="15">
        <v>2.512</v>
      </c>
      <c r="H218" s="15">
        <v>2.649</v>
      </c>
      <c r="I218" s="15">
        <v>2.7890000000000001</v>
      </c>
      <c r="J218" s="45">
        <v>26</v>
      </c>
      <c r="K218" s="45">
        <v>842</v>
      </c>
      <c r="L218" s="44"/>
      <c r="M218" s="44"/>
      <c r="N218" s="44"/>
      <c r="O218" s="40" t="str">
        <f t="shared" si="10"/>
        <v>5547</v>
      </c>
      <c r="P218" s="39">
        <f t="shared" si="11"/>
        <v>842</v>
      </c>
      <c r="Q218" s="18">
        <f t="shared" si="12"/>
        <v>1398.7992169999998</v>
      </c>
    </row>
    <row r="219" spans="1:17" x14ac:dyDescent="0.25">
      <c r="A219" s="40" t="s">
        <v>981</v>
      </c>
      <c r="B219" s="3">
        <v>153.54900000000001</v>
      </c>
      <c r="C219" s="3">
        <v>209.148</v>
      </c>
      <c r="D219" s="3">
        <v>250.351</v>
      </c>
      <c r="E219" s="3">
        <v>188.136</v>
      </c>
      <c r="F219" s="3">
        <v>214.71899999999999</v>
      </c>
      <c r="G219" s="15">
        <v>2.512</v>
      </c>
      <c r="H219" s="15">
        <v>2.649</v>
      </c>
      <c r="I219" s="15">
        <v>2.7890000000000001</v>
      </c>
      <c r="J219" s="45">
        <v>0</v>
      </c>
      <c r="K219" s="45">
        <v>309</v>
      </c>
      <c r="L219" s="44"/>
      <c r="M219" s="44"/>
      <c r="N219" s="44"/>
      <c r="O219" s="40" t="str">
        <f t="shared" si="10"/>
        <v>5548</v>
      </c>
      <c r="P219" s="39">
        <f t="shared" si="11"/>
        <v>309</v>
      </c>
      <c r="Q219" s="18">
        <f t="shared" si="12"/>
        <v>554.033052</v>
      </c>
    </row>
    <row r="220" spans="1:17" x14ac:dyDescent="0.25">
      <c r="A220" s="40" t="s">
        <v>982</v>
      </c>
      <c r="B220" s="3">
        <v>0.64800000000000002</v>
      </c>
      <c r="C220" s="3">
        <v>1.82</v>
      </c>
      <c r="D220" s="3">
        <v>3.3319999999999999</v>
      </c>
      <c r="E220" s="3">
        <v>1.1499999999999999</v>
      </c>
      <c r="F220" s="3">
        <v>0.216</v>
      </c>
      <c r="G220" s="15">
        <v>2.008</v>
      </c>
      <c r="H220" s="15">
        <v>2.117</v>
      </c>
      <c r="I220" s="15">
        <v>2.2290000000000001</v>
      </c>
      <c r="J220" s="45">
        <v>0</v>
      </c>
      <c r="K220" s="45">
        <v>10</v>
      </c>
      <c r="L220" s="44"/>
      <c r="M220" s="44"/>
      <c r="N220" s="44"/>
      <c r="O220" s="40" t="str">
        <f t="shared" si="10"/>
        <v>5549</v>
      </c>
      <c r="P220" s="39">
        <f t="shared" si="11"/>
        <v>10</v>
      </c>
      <c r="Q220" s="18">
        <f t="shared" si="12"/>
        <v>3.8529400000000003</v>
      </c>
    </row>
    <row r="221" spans="1:17" x14ac:dyDescent="0.25">
      <c r="A221" s="40" t="s">
        <v>983</v>
      </c>
      <c r="B221" s="3">
        <v>0.33900000000000002</v>
      </c>
      <c r="C221" s="3">
        <v>0.751</v>
      </c>
      <c r="D221" s="3">
        <v>1.3480000000000001</v>
      </c>
      <c r="E221" s="3">
        <v>0.4</v>
      </c>
      <c r="F221" s="3">
        <v>0.34100000000000003</v>
      </c>
      <c r="G221" s="15">
        <v>2.008</v>
      </c>
      <c r="H221" s="15">
        <v>2.117</v>
      </c>
      <c r="I221" s="15">
        <v>2.2290000000000001</v>
      </c>
      <c r="J221" s="45">
        <v>375</v>
      </c>
      <c r="K221" s="45">
        <v>412</v>
      </c>
      <c r="L221" s="44"/>
      <c r="M221" s="44"/>
      <c r="N221" s="44"/>
      <c r="O221" s="40" t="str">
        <f t="shared" si="10"/>
        <v>5550</v>
      </c>
      <c r="P221" s="39">
        <f t="shared" si="11"/>
        <v>412</v>
      </c>
      <c r="Q221" s="18">
        <f t="shared" si="12"/>
        <v>376.58986700000003</v>
      </c>
    </row>
    <row r="222" spans="1:17" x14ac:dyDescent="0.25">
      <c r="A222" s="40" t="s">
        <v>984</v>
      </c>
      <c r="B222" s="3">
        <v>26.972000000000001</v>
      </c>
      <c r="C222" s="3">
        <v>28.263000000000002</v>
      </c>
      <c r="D222" s="3">
        <v>29.986999999999998</v>
      </c>
      <c r="E222" s="3">
        <v>28.504000000000001</v>
      </c>
      <c r="F222" s="3">
        <v>27.934000000000001</v>
      </c>
      <c r="G222" s="15">
        <v>2.379</v>
      </c>
      <c r="H222" s="15">
        <v>2.508</v>
      </c>
      <c r="I222" s="15">
        <v>2.641</v>
      </c>
      <c r="J222" s="45">
        <v>0</v>
      </c>
      <c r="K222" s="45">
        <v>56</v>
      </c>
      <c r="L222" s="44"/>
      <c r="M222" s="44"/>
      <c r="N222" s="44"/>
      <c r="O222" s="40" t="str">
        <f t="shared" si="10"/>
        <v>5551</v>
      </c>
      <c r="P222" s="39">
        <f t="shared" si="11"/>
        <v>56</v>
      </c>
      <c r="Q222" s="18">
        <f t="shared" si="12"/>
        <v>70.883604000000005</v>
      </c>
    </row>
    <row r="223" spans="1:17" x14ac:dyDescent="0.25">
      <c r="A223" s="40" t="s">
        <v>985</v>
      </c>
      <c r="B223" s="3">
        <v>8.9700000000000006</v>
      </c>
      <c r="C223" s="3">
        <v>11.98</v>
      </c>
      <c r="D223" s="3">
        <v>15.972</v>
      </c>
      <c r="E223" s="3">
        <v>13.577999999999999</v>
      </c>
      <c r="F223" s="3">
        <v>9.7550000000000008</v>
      </c>
      <c r="G223" s="15">
        <v>2.379</v>
      </c>
      <c r="H223" s="15">
        <v>2.508</v>
      </c>
      <c r="I223" s="15">
        <v>2.641</v>
      </c>
      <c r="J223" s="45">
        <v>0</v>
      </c>
      <c r="K223" s="45">
        <v>24</v>
      </c>
      <c r="L223" s="44"/>
      <c r="M223" s="44"/>
      <c r="N223" s="44"/>
      <c r="O223" s="40" t="str">
        <f t="shared" si="10"/>
        <v>5552</v>
      </c>
      <c r="P223" s="39">
        <f t="shared" si="11"/>
        <v>24</v>
      </c>
      <c r="Q223" s="18">
        <f t="shared" si="12"/>
        <v>30.045840000000002</v>
      </c>
    </row>
    <row r="224" spans="1:17" x14ac:dyDescent="0.25">
      <c r="A224" s="40" t="s">
        <v>986</v>
      </c>
      <c r="B224" s="3">
        <v>13.661</v>
      </c>
      <c r="C224" s="3">
        <v>17.344999999999999</v>
      </c>
      <c r="D224" s="3">
        <v>22.850999999999999</v>
      </c>
      <c r="E224" s="3">
        <v>19.372</v>
      </c>
      <c r="F224" s="3">
        <v>17.343</v>
      </c>
      <c r="G224" s="15">
        <v>1.9630000000000001</v>
      </c>
      <c r="H224" s="15">
        <v>2.0699999999999998</v>
      </c>
      <c r="I224" s="15">
        <v>2.1800000000000002</v>
      </c>
      <c r="J224" s="45">
        <v>1154</v>
      </c>
      <c r="K224" s="45">
        <v>1173</v>
      </c>
      <c r="L224" s="44"/>
      <c r="M224" s="44"/>
      <c r="N224" s="44"/>
      <c r="O224" s="40" t="str">
        <f t="shared" si="10"/>
        <v>5553</v>
      </c>
      <c r="P224" s="39">
        <f t="shared" si="11"/>
        <v>1173</v>
      </c>
      <c r="Q224" s="18">
        <f t="shared" si="12"/>
        <v>1189.9041500000001</v>
      </c>
    </row>
    <row r="225" spans="1:17" x14ac:dyDescent="0.25">
      <c r="A225" s="40" t="s">
        <v>987</v>
      </c>
      <c r="B225" s="3">
        <v>430.70400000000001</v>
      </c>
      <c r="C225" s="3">
        <v>643.93499999999995</v>
      </c>
      <c r="D225" s="3">
        <v>856.38599999999997</v>
      </c>
      <c r="E225" s="3">
        <v>631.58600000000001</v>
      </c>
      <c r="F225" s="3">
        <v>652.83799999999997</v>
      </c>
      <c r="G225" s="15">
        <v>2.5590000000000002</v>
      </c>
      <c r="H225" s="15">
        <v>2.6989999999999998</v>
      </c>
      <c r="I225" s="15">
        <v>2.8410000000000002</v>
      </c>
      <c r="J225" s="45">
        <v>0</v>
      </c>
      <c r="K225" s="45">
        <v>597</v>
      </c>
      <c r="L225" s="44"/>
      <c r="M225" s="44"/>
      <c r="N225" s="44"/>
      <c r="O225" s="40" t="str">
        <f t="shared" si="10"/>
        <v>5554</v>
      </c>
      <c r="P225" s="39">
        <f t="shared" si="11"/>
        <v>597</v>
      </c>
      <c r="Q225" s="18">
        <f t="shared" si="12"/>
        <v>1737.9805649999998</v>
      </c>
    </row>
    <row r="226" spans="1:17" x14ac:dyDescent="0.25">
      <c r="A226" s="40" t="s">
        <v>988</v>
      </c>
      <c r="B226" s="3">
        <v>247.8</v>
      </c>
      <c r="C226" s="3">
        <v>337.57900000000001</v>
      </c>
      <c r="D226" s="3">
        <v>417.62299999999999</v>
      </c>
      <c r="E226" s="3">
        <v>321.78199999999998</v>
      </c>
      <c r="F226" s="3">
        <v>331.83199999999999</v>
      </c>
      <c r="G226" s="15">
        <v>2.5590000000000002</v>
      </c>
      <c r="H226" s="15">
        <v>2.6989999999999998</v>
      </c>
      <c r="I226" s="15">
        <v>2.8410000000000002</v>
      </c>
      <c r="J226" s="45">
        <v>0</v>
      </c>
      <c r="K226" s="45">
        <v>413</v>
      </c>
      <c r="L226" s="44"/>
      <c r="M226" s="44"/>
      <c r="N226" s="44"/>
      <c r="O226" s="40" t="str">
        <f t="shared" si="10"/>
        <v>5555</v>
      </c>
      <c r="P226" s="39">
        <f t="shared" si="11"/>
        <v>413</v>
      </c>
      <c r="Q226" s="18">
        <f t="shared" si="12"/>
        <v>911.125721</v>
      </c>
    </row>
    <row r="227" spans="1:17" x14ac:dyDescent="0.25">
      <c r="A227" s="40" t="s">
        <v>989</v>
      </c>
      <c r="B227" s="3">
        <v>897.86199999999997</v>
      </c>
      <c r="C227" s="3">
        <v>1071.5809999999999</v>
      </c>
      <c r="D227" s="3">
        <v>1156.7929999999999</v>
      </c>
      <c r="E227" s="3">
        <v>1018.938</v>
      </c>
      <c r="F227" s="3">
        <v>1066.9069999999999</v>
      </c>
      <c r="G227" s="15">
        <v>2.512</v>
      </c>
      <c r="H227" s="15">
        <v>2.649</v>
      </c>
      <c r="I227" s="15">
        <v>2.7890000000000001</v>
      </c>
      <c r="J227" s="45">
        <v>0</v>
      </c>
      <c r="K227" s="45">
        <v>1853</v>
      </c>
      <c r="L227" s="44"/>
      <c r="M227" s="44"/>
      <c r="N227" s="44"/>
      <c r="O227" s="40" t="str">
        <f t="shared" si="10"/>
        <v>5556</v>
      </c>
      <c r="P227" s="39">
        <f t="shared" si="11"/>
        <v>1853</v>
      </c>
      <c r="Q227" s="18">
        <f t="shared" si="12"/>
        <v>2838.6180689999997</v>
      </c>
    </row>
    <row r="228" spans="1:17" x14ac:dyDescent="0.25">
      <c r="A228" s="40" t="s">
        <v>990</v>
      </c>
      <c r="B228" s="3">
        <v>4.5999999999999999E-2</v>
      </c>
      <c r="C228" s="3">
        <v>0.105</v>
      </c>
      <c r="D228" s="3">
        <v>0.19500000000000001</v>
      </c>
      <c r="E228" s="3">
        <v>3.6999999999999998E-2</v>
      </c>
      <c r="F228" s="3">
        <v>0</v>
      </c>
      <c r="G228" s="15">
        <v>2.59</v>
      </c>
      <c r="H228" s="15">
        <v>2.7309999999999999</v>
      </c>
      <c r="I228" s="15">
        <v>2.875</v>
      </c>
      <c r="J228" s="45">
        <v>0</v>
      </c>
      <c r="K228" s="45">
        <v>0</v>
      </c>
      <c r="L228" s="44"/>
      <c r="M228" s="44"/>
      <c r="N228" s="44"/>
      <c r="O228" s="40" t="str">
        <f t="shared" si="10"/>
        <v>5557</v>
      </c>
      <c r="P228" s="39">
        <f t="shared" si="11"/>
        <v>0</v>
      </c>
      <c r="Q228" s="18">
        <f t="shared" si="12"/>
        <v>0.28675499999999998</v>
      </c>
    </row>
    <row r="229" spans="1:17" x14ac:dyDescent="0.25">
      <c r="A229" s="40" t="s">
        <v>991</v>
      </c>
      <c r="B229" s="3">
        <v>849.18799999999999</v>
      </c>
      <c r="C229" s="3">
        <v>1014.587</v>
      </c>
      <c r="D229" s="3">
        <v>1161.3969999999999</v>
      </c>
      <c r="E229" s="3">
        <v>1011.213</v>
      </c>
      <c r="F229" s="3">
        <v>988.95500000000004</v>
      </c>
      <c r="G229" s="15">
        <v>2.5590000000000002</v>
      </c>
      <c r="H229" s="15">
        <v>2.6989999999999998</v>
      </c>
      <c r="I229" s="15">
        <v>2.8410000000000002</v>
      </c>
      <c r="J229" s="45">
        <v>23</v>
      </c>
      <c r="K229" s="45">
        <v>1743</v>
      </c>
      <c r="L229" s="44"/>
      <c r="M229" s="44"/>
      <c r="N229" s="44"/>
      <c r="O229" s="40" t="str">
        <f t="shared" si="10"/>
        <v>5558</v>
      </c>
      <c r="P229" s="39">
        <f t="shared" si="11"/>
        <v>1743</v>
      </c>
      <c r="Q229" s="18">
        <f t="shared" si="12"/>
        <v>2761.3703129999999</v>
      </c>
    </row>
    <row r="230" spans="1:17" x14ac:dyDescent="0.25">
      <c r="A230" s="40" t="s">
        <v>992</v>
      </c>
      <c r="B230" s="3">
        <v>20.131</v>
      </c>
      <c r="C230" s="3">
        <v>24.622</v>
      </c>
      <c r="D230" s="3">
        <v>30.532</v>
      </c>
      <c r="E230" s="3">
        <v>25.158000000000001</v>
      </c>
      <c r="F230" s="3">
        <v>19.594000000000001</v>
      </c>
      <c r="G230" s="15">
        <v>1.827</v>
      </c>
      <c r="H230" s="15">
        <v>1.9259999999999999</v>
      </c>
      <c r="I230" s="15">
        <v>2.028</v>
      </c>
      <c r="J230" s="45">
        <v>0</v>
      </c>
      <c r="K230" s="45">
        <v>27</v>
      </c>
      <c r="L230" s="44"/>
      <c r="M230" s="44"/>
      <c r="N230" s="44"/>
      <c r="O230" s="40" t="str">
        <f t="shared" si="10"/>
        <v>5559</v>
      </c>
      <c r="P230" s="39">
        <f t="shared" si="11"/>
        <v>27</v>
      </c>
      <c r="Q230" s="18">
        <f t="shared" si="12"/>
        <v>47.421971999999997</v>
      </c>
    </row>
    <row r="231" spans="1:17" x14ac:dyDescent="0.25">
      <c r="A231" s="40" t="s">
        <v>993</v>
      </c>
      <c r="B231" s="3">
        <v>701.67700000000002</v>
      </c>
      <c r="C231" s="3">
        <v>704.24800000000005</v>
      </c>
      <c r="D231" s="3">
        <v>707.16399999999999</v>
      </c>
      <c r="E231" s="3">
        <v>704.17700000000002</v>
      </c>
      <c r="F231" s="3">
        <v>703.8</v>
      </c>
      <c r="G231" s="15">
        <v>2.331</v>
      </c>
      <c r="H231" s="15">
        <v>2.4580000000000002</v>
      </c>
      <c r="I231" s="15">
        <v>2.5880000000000001</v>
      </c>
      <c r="J231" s="45">
        <v>0</v>
      </c>
      <c r="K231" s="45">
        <v>1652</v>
      </c>
      <c r="L231" s="44"/>
      <c r="M231" s="44"/>
      <c r="N231" s="44"/>
      <c r="O231" s="40" t="str">
        <f t="shared" si="10"/>
        <v>5601</v>
      </c>
      <c r="P231" s="39">
        <f t="shared" si="11"/>
        <v>1652</v>
      </c>
      <c r="Q231" s="18">
        <f t="shared" si="12"/>
        <v>1731.0415840000003</v>
      </c>
    </row>
    <row r="232" spans="1:17" x14ac:dyDescent="0.25">
      <c r="A232" s="40" t="s">
        <v>994</v>
      </c>
      <c r="B232" s="3">
        <v>294.21199999999999</v>
      </c>
      <c r="C232" s="3">
        <v>294.96100000000001</v>
      </c>
      <c r="D232" s="3">
        <v>295.85000000000002</v>
      </c>
      <c r="E232" s="3">
        <v>295.38200000000001</v>
      </c>
      <c r="F232" s="3">
        <v>294.20699999999999</v>
      </c>
      <c r="G232" s="15">
        <v>2.331</v>
      </c>
      <c r="H232" s="15">
        <v>2.4580000000000002</v>
      </c>
      <c r="I232" s="15">
        <v>2.5880000000000001</v>
      </c>
      <c r="J232" s="45">
        <v>0</v>
      </c>
      <c r="K232" s="45">
        <v>729</v>
      </c>
      <c r="L232" s="44"/>
      <c r="M232" s="44"/>
      <c r="N232" s="44"/>
      <c r="O232" s="40" t="str">
        <f t="shared" si="10"/>
        <v>5602</v>
      </c>
      <c r="P232" s="39">
        <f t="shared" si="11"/>
        <v>729</v>
      </c>
      <c r="Q232" s="18">
        <f t="shared" si="12"/>
        <v>725.01413800000012</v>
      </c>
    </row>
    <row r="233" spans="1:17" x14ac:dyDescent="0.25">
      <c r="A233" s="40" t="s">
        <v>995</v>
      </c>
      <c r="B233" s="3">
        <v>6.9000000000000006E-2</v>
      </c>
      <c r="C233" s="3">
        <v>0.13400000000000001</v>
      </c>
      <c r="D233" s="3">
        <v>0.217</v>
      </c>
      <c r="E233" s="3">
        <v>0.16</v>
      </c>
      <c r="F233" s="3">
        <v>0.09</v>
      </c>
      <c r="G233" s="15">
        <v>2.0649999999999999</v>
      </c>
      <c r="H233" s="15">
        <v>2.177</v>
      </c>
      <c r="I233" s="15">
        <v>2.2919999999999998</v>
      </c>
      <c r="J233" s="45">
        <v>0</v>
      </c>
      <c r="K233" s="45">
        <v>3</v>
      </c>
      <c r="L233" s="44"/>
      <c r="M233" s="44"/>
      <c r="N233" s="44"/>
      <c r="O233" s="40" t="str">
        <f t="shared" si="10"/>
        <v>5603</v>
      </c>
      <c r="P233" s="39">
        <f t="shared" si="11"/>
        <v>3</v>
      </c>
      <c r="Q233" s="18">
        <f t="shared" si="12"/>
        <v>0.29171800000000003</v>
      </c>
    </row>
    <row r="234" spans="1:17" x14ac:dyDescent="0.25">
      <c r="A234" s="40" t="s">
        <v>996</v>
      </c>
      <c r="B234" s="3">
        <v>207.988</v>
      </c>
      <c r="C234" s="3">
        <v>208.268</v>
      </c>
      <c r="D234" s="3">
        <v>208.59100000000001</v>
      </c>
      <c r="E234" s="3">
        <v>208.303</v>
      </c>
      <c r="F234" s="3">
        <v>208.33699999999999</v>
      </c>
      <c r="G234" s="15">
        <v>2.36</v>
      </c>
      <c r="H234" s="15">
        <v>2.488</v>
      </c>
      <c r="I234" s="15">
        <v>2.62</v>
      </c>
      <c r="J234" s="45">
        <v>0</v>
      </c>
      <c r="K234" s="45">
        <v>471</v>
      </c>
      <c r="L234" s="44"/>
      <c r="M234" s="44"/>
      <c r="N234" s="44"/>
      <c r="O234" s="40" t="str">
        <f t="shared" si="10"/>
        <v>5604</v>
      </c>
      <c r="P234" s="39">
        <f t="shared" si="11"/>
        <v>471</v>
      </c>
      <c r="Q234" s="18">
        <f t="shared" si="12"/>
        <v>518.17078400000003</v>
      </c>
    </row>
    <row r="235" spans="1:17" x14ac:dyDescent="0.25">
      <c r="A235" s="40" t="s">
        <v>997</v>
      </c>
      <c r="B235" s="3">
        <v>501.733</v>
      </c>
      <c r="C235" s="3">
        <v>501.99</v>
      </c>
      <c r="D235" s="3">
        <v>502.30099999999999</v>
      </c>
      <c r="E235" s="3">
        <v>502.12099999999998</v>
      </c>
      <c r="F235" s="3">
        <v>502.05200000000002</v>
      </c>
      <c r="G235" s="15">
        <v>2.36</v>
      </c>
      <c r="H235" s="15">
        <v>2.488</v>
      </c>
      <c r="I235" s="15">
        <v>2.62</v>
      </c>
      <c r="J235" s="45">
        <v>0</v>
      </c>
      <c r="K235" s="45">
        <v>1220</v>
      </c>
      <c r="L235" s="44"/>
      <c r="M235" s="44"/>
      <c r="N235" s="44"/>
      <c r="O235" s="40" t="str">
        <f t="shared" si="10"/>
        <v>5605</v>
      </c>
      <c r="P235" s="39">
        <f t="shared" si="11"/>
        <v>1220</v>
      </c>
      <c r="Q235" s="18">
        <f t="shared" si="12"/>
        <v>1248.9511199999999</v>
      </c>
    </row>
    <row r="236" spans="1:17" x14ac:dyDescent="0.25">
      <c r="A236" s="40" t="s">
        <v>998</v>
      </c>
      <c r="B236" s="3">
        <v>671.31299999999999</v>
      </c>
      <c r="C236" s="3">
        <v>671.58</v>
      </c>
      <c r="D236" s="3">
        <v>671.90899999999999</v>
      </c>
      <c r="E236" s="3">
        <v>671.91200000000003</v>
      </c>
      <c r="F236" s="3">
        <v>671.63</v>
      </c>
      <c r="G236" s="15">
        <v>2.331</v>
      </c>
      <c r="H236" s="15">
        <v>2.4580000000000002</v>
      </c>
      <c r="I236" s="15">
        <v>2.5880000000000001</v>
      </c>
      <c r="J236" s="45">
        <v>0</v>
      </c>
      <c r="K236" s="45">
        <v>1423</v>
      </c>
      <c r="L236" s="44"/>
      <c r="M236" s="44"/>
      <c r="N236" s="44"/>
      <c r="O236" s="40" t="str">
        <f t="shared" si="10"/>
        <v>5606</v>
      </c>
      <c r="P236" s="39">
        <f t="shared" si="11"/>
        <v>1423</v>
      </c>
      <c r="Q236" s="18">
        <f t="shared" si="12"/>
        <v>1650.7436400000001</v>
      </c>
    </row>
    <row r="237" spans="1:17" x14ac:dyDescent="0.25">
      <c r="A237" s="40" t="s">
        <v>999</v>
      </c>
      <c r="B237" s="3">
        <v>370.31400000000002</v>
      </c>
      <c r="C237" s="3">
        <v>370.75900000000001</v>
      </c>
      <c r="D237" s="3">
        <v>371.36799999999999</v>
      </c>
      <c r="E237" s="3">
        <v>370.81200000000001</v>
      </c>
      <c r="F237" s="3">
        <v>370.62700000000001</v>
      </c>
      <c r="G237" s="15">
        <v>1.7889999999999999</v>
      </c>
      <c r="H237" s="15">
        <v>1.8859999999999999</v>
      </c>
      <c r="I237" s="15">
        <v>1.986</v>
      </c>
      <c r="J237" s="45">
        <v>0</v>
      </c>
      <c r="K237" s="45">
        <v>778</v>
      </c>
      <c r="L237" s="44"/>
      <c r="M237" s="44"/>
      <c r="N237" s="44"/>
      <c r="O237" s="40" t="str">
        <f t="shared" si="10"/>
        <v>5607</v>
      </c>
      <c r="P237" s="39">
        <f t="shared" si="11"/>
        <v>778</v>
      </c>
      <c r="Q237" s="18">
        <f t="shared" si="12"/>
        <v>699.25147400000003</v>
      </c>
    </row>
    <row r="238" spans="1:17" x14ac:dyDescent="0.25">
      <c r="A238" s="40" t="s">
        <v>1000</v>
      </c>
      <c r="B238" s="3">
        <v>361.12700000000001</v>
      </c>
      <c r="C238" s="3">
        <v>361.61799999999999</v>
      </c>
      <c r="D238" s="3">
        <v>362.24299999999999</v>
      </c>
      <c r="E238" s="3">
        <v>361.12700000000001</v>
      </c>
      <c r="F238" s="3">
        <v>361.68700000000001</v>
      </c>
      <c r="G238" s="15">
        <v>2.0649999999999999</v>
      </c>
      <c r="H238" s="15">
        <v>2.177</v>
      </c>
      <c r="I238" s="15">
        <v>2.2919999999999998</v>
      </c>
      <c r="J238" s="45">
        <v>20</v>
      </c>
      <c r="K238" s="45">
        <v>819</v>
      </c>
      <c r="L238" s="44"/>
      <c r="M238" s="44"/>
      <c r="N238" s="44"/>
      <c r="O238" s="40" t="str">
        <f t="shared" si="10"/>
        <v>5608</v>
      </c>
      <c r="P238" s="39">
        <f t="shared" si="11"/>
        <v>819</v>
      </c>
      <c r="Q238" s="18">
        <f t="shared" si="12"/>
        <v>807.24238600000001</v>
      </c>
    </row>
    <row r="239" spans="1:17" x14ac:dyDescent="0.25">
      <c r="A239" s="40" t="s">
        <v>1001</v>
      </c>
      <c r="B239" s="3">
        <v>933.72400000000005</v>
      </c>
      <c r="C239" s="3">
        <v>952.84799999999996</v>
      </c>
      <c r="D239" s="3">
        <v>974.63199999999995</v>
      </c>
      <c r="E239" s="3">
        <v>949.90499999999997</v>
      </c>
      <c r="F239" s="3">
        <v>953.78</v>
      </c>
      <c r="G239" s="15">
        <v>2.0649999999999999</v>
      </c>
      <c r="H239" s="15">
        <v>2.177</v>
      </c>
      <c r="I239" s="15">
        <v>2.2919999999999998</v>
      </c>
      <c r="J239" s="45">
        <v>0</v>
      </c>
      <c r="K239" s="45">
        <v>1502</v>
      </c>
      <c r="L239" s="44"/>
      <c r="M239" s="44"/>
      <c r="N239" s="44"/>
      <c r="O239" s="40" t="str">
        <f t="shared" si="10"/>
        <v>5609</v>
      </c>
      <c r="P239" s="39">
        <f t="shared" si="11"/>
        <v>1502</v>
      </c>
      <c r="Q239" s="18">
        <f t="shared" si="12"/>
        <v>2074.3500960000001</v>
      </c>
    </row>
    <row r="240" spans="1:17" x14ac:dyDescent="0.25">
      <c r="A240" s="40" t="s">
        <v>1002</v>
      </c>
      <c r="B240" s="3">
        <v>639.94600000000003</v>
      </c>
      <c r="C240" s="3">
        <v>640.12300000000005</v>
      </c>
      <c r="D240" s="3">
        <v>640.41399999999999</v>
      </c>
      <c r="E240" s="3">
        <v>640.03300000000002</v>
      </c>
      <c r="F240" s="3">
        <v>640.16700000000003</v>
      </c>
      <c r="G240" s="15">
        <v>2.36</v>
      </c>
      <c r="H240" s="15">
        <v>2.488</v>
      </c>
      <c r="I240" s="15">
        <v>2.62</v>
      </c>
      <c r="J240" s="45">
        <v>0</v>
      </c>
      <c r="K240" s="45">
        <v>1473</v>
      </c>
      <c r="L240" s="44"/>
      <c r="M240" s="44"/>
      <c r="N240" s="44"/>
      <c r="O240" s="40" t="str">
        <f t="shared" si="10"/>
        <v>5610</v>
      </c>
      <c r="P240" s="39">
        <f t="shared" si="11"/>
        <v>1473</v>
      </c>
      <c r="Q240" s="18">
        <f t="shared" si="12"/>
        <v>1592.6260240000001</v>
      </c>
    </row>
    <row r="241" spans="1:17" x14ac:dyDescent="0.25">
      <c r="A241" s="40" t="s">
        <v>1003</v>
      </c>
      <c r="B241" s="3">
        <v>1357.335</v>
      </c>
      <c r="C241" s="3">
        <v>1357.9449999999999</v>
      </c>
      <c r="D241" s="3">
        <v>1358.884</v>
      </c>
      <c r="E241" s="3">
        <v>1358.117</v>
      </c>
      <c r="F241" s="3">
        <v>1358.0619999999999</v>
      </c>
      <c r="G241" s="15">
        <v>1.77</v>
      </c>
      <c r="H241" s="15">
        <v>1.8660000000000001</v>
      </c>
      <c r="I241" s="15">
        <v>1.9650000000000001</v>
      </c>
      <c r="J241" s="45">
        <v>248</v>
      </c>
      <c r="K241" s="45">
        <v>2699</v>
      </c>
      <c r="L241" s="44"/>
      <c r="M241" s="44"/>
      <c r="N241" s="44"/>
      <c r="O241" s="40" t="str">
        <f t="shared" si="10"/>
        <v>5611</v>
      </c>
      <c r="P241" s="39">
        <f t="shared" si="11"/>
        <v>2699</v>
      </c>
      <c r="Q241" s="18">
        <f t="shared" si="12"/>
        <v>2781.9253699999999</v>
      </c>
    </row>
    <row r="242" spans="1:17" x14ac:dyDescent="0.25">
      <c r="A242" s="40" t="s">
        <v>1004</v>
      </c>
      <c r="B242" s="3">
        <v>195.381</v>
      </c>
      <c r="C242" s="3">
        <v>195.43100000000001</v>
      </c>
      <c r="D242" s="3">
        <v>195.495</v>
      </c>
      <c r="E242" s="3">
        <v>195.386</v>
      </c>
      <c r="F242" s="3">
        <v>195.44499999999999</v>
      </c>
      <c r="G242" s="15">
        <v>1.77</v>
      </c>
      <c r="H242" s="15">
        <v>1.8660000000000001</v>
      </c>
      <c r="I242" s="15">
        <v>1.9650000000000001</v>
      </c>
      <c r="J242" s="45">
        <v>0</v>
      </c>
      <c r="K242" s="45">
        <v>326</v>
      </c>
      <c r="L242" s="44"/>
      <c r="M242" s="44"/>
      <c r="N242" s="44"/>
      <c r="O242" s="40" t="str">
        <f t="shared" si="10"/>
        <v>5612</v>
      </c>
      <c r="P242" s="39">
        <f t="shared" si="11"/>
        <v>326</v>
      </c>
      <c r="Q242" s="18">
        <f t="shared" si="12"/>
        <v>364.67424600000004</v>
      </c>
    </row>
    <row r="243" spans="1:17" x14ac:dyDescent="0.25">
      <c r="A243" s="40" t="s">
        <v>1005</v>
      </c>
      <c r="B243" s="3">
        <v>627.19600000000003</v>
      </c>
      <c r="C243" s="3">
        <v>627.44500000000005</v>
      </c>
      <c r="D243" s="3">
        <v>627.74900000000002</v>
      </c>
      <c r="E243" s="3">
        <v>627.69500000000005</v>
      </c>
      <c r="F243" s="3">
        <v>627.52300000000002</v>
      </c>
      <c r="G243" s="15">
        <v>1.77</v>
      </c>
      <c r="H243" s="15">
        <v>1.8660000000000001</v>
      </c>
      <c r="I243" s="15">
        <v>1.9650000000000001</v>
      </c>
      <c r="J243" s="45">
        <v>0</v>
      </c>
      <c r="K243" s="45">
        <v>1175</v>
      </c>
      <c r="L243" s="44"/>
      <c r="M243" s="44"/>
      <c r="N243" s="44"/>
      <c r="O243" s="40" t="str">
        <f t="shared" si="10"/>
        <v>5613</v>
      </c>
      <c r="P243" s="39">
        <f t="shared" si="11"/>
        <v>1175</v>
      </c>
      <c r="Q243" s="18">
        <f t="shared" si="12"/>
        <v>1170.8123700000001</v>
      </c>
    </row>
    <row r="244" spans="1:17" x14ac:dyDescent="0.25">
      <c r="A244" s="40" t="s">
        <v>1006</v>
      </c>
      <c r="B244" s="3">
        <v>670.17</v>
      </c>
      <c r="C244" s="3">
        <v>670.39599999999996</v>
      </c>
      <c r="D244" s="3">
        <v>670.70299999999997</v>
      </c>
      <c r="E244" s="3">
        <v>670.63</v>
      </c>
      <c r="F244" s="3">
        <v>670.43600000000004</v>
      </c>
      <c r="G244" s="15">
        <v>1.7889999999999999</v>
      </c>
      <c r="H244" s="15">
        <v>1.8859999999999999</v>
      </c>
      <c r="I244" s="15">
        <v>1.986</v>
      </c>
      <c r="J244" s="45">
        <v>0</v>
      </c>
      <c r="K244" s="45">
        <v>1197</v>
      </c>
      <c r="L244" s="44"/>
      <c r="M244" s="44"/>
      <c r="N244" s="44"/>
      <c r="O244" s="40" t="str">
        <f t="shared" si="10"/>
        <v>5614</v>
      </c>
      <c r="P244" s="39">
        <f t="shared" si="11"/>
        <v>1197</v>
      </c>
      <c r="Q244" s="18">
        <f t="shared" si="12"/>
        <v>1264.3668559999999</v>
      </c>
    </row>
    <row r="245" spans="1:17" x14ac:dyDescent="0.25">
      <c r="A245" s="40" t="s">
        <v>1007</v>
      </c>
      <c r="B245" s="3">
        <v>257.08800000000002</v>
      </c>
      <c r="C245" s="3">
        <v>257.209</v>
      </c>
      <c r="D245" s="3">
        <v>257.37200000000001</v>
      </c>
      <c r="E245" s="3">
        <v>257.22899999999998</v>
      </c>
      <c r="F245" s="3">
        <v>257.22199999999998</v>
      </c>
      <c r="G245" s="15">
        <v>1.7889999999999999</v>
      </c>
      <c r="H245" s="15">
        <v>1.8859999999999999</v>
      </c>
      <c r="I245" s="15">
        <v>1.986</v>
      </c>
      <c r="J245" s="45">
        <v>0</v>
      </c>
      <c r="K245" s="45">
        <v>502</v>
      </c>
      <c r="L245" s="44"/>
      <c r="M245" s="44"/>
      <c r="N245" s="44"/>
      <c r="O245" s="40" t="str">
        <f t="shared" si="10"/>
        <v>5615</v>
      </c>
      <c r="P245" s="39">
        <f t="shared" si="11"/>
        <v>502</v>
      </c>
      <c r="Q245" s="18">
        <f t="shared" si="12"/>
        <v>485.09617399999996</v>
      </c>
    </row>
    <row r="246" spans="1:17" x14ac:dyDescent="0.25">
      <c r="A246" s="40" t="s">
        <v>1008</v>
      </c>
      <c r="B246" s="3">
        <v>534.00699999999995</v>
      </c>
      <c r="C246" s="3">
        <v>535.81399999999996</v>
      </c>
      <c r="D246" s="3">
        <v>537.59100000000001</v>
      </c>
      <c r="E246" s="3">
        <v>533.00599999999997</v>
      </c>
      <c r="F246" s="3">
        <v>536.11500000000001</v>
      </c>
      <c r="G246" s="15">
        <v>2.0649999999999999</v>
      </c>
      <c r="H246" s="15">
        <v>2.177</v>
      </c>
      <c r="I246" s="15">
        <v>2.2919999999999998</v>
      </c>
      <c r="J246" s="45">
        <v>0</v>
      </c>
      <c r="K246" s="45">
        <v>1219</v>
      </c>
      <c r="L246" s="44"/>
      <c r="M246" s="44"/>
      <c r="N246" s="44"/>
      <c r="O246" s="40" t="str">
        <f t="shared" si="10"/>
        <v>5616</v>
      </c>
      <c r="P246" s="39">
        <f t="shared" si="11"/>
        <v>1219</v>
      </c>
      <c r="Q246" s="18">
        <f t="shared" si="12"/>
        <v>1166.4670779999999</v>
      </c>
    </row>
    <row r="247" spans="1:17" x14ac:dyDescent="0.25">
      <c r="A247" s="40" t="s">
        <v>1009</v>
      </c>
      <c r="B247" s="3">
        <v>10.002000000000001</v>
      </c>
      <c r="C247" s="3">
        <v>18.09</v>
      </c>
      <c r="D247" s="3">
        <v>27.475000000000001</v>
      </c>
      <c r="E247" s="3">
        <v>19.68</v>
      </c>
      <c r="F247" s="3">
        <v>19.120999999999999</v>
      </c>
      <c r="G247" s="15">
        <v>1.6559999999999999</v>
      </c>
      <c r="H247" s="15">
        <v>1.746</v>
      </c>
      <c r="I247" s="15">
        <v>1.8380000000000001</v>
      </c>
      <c r="J247" s="45">
        <v>0</v>
      </c>
      <c r="K247" s="45">
        <v>704</v>
      </c>
      <c r="L247" s="44"/>
      <c r="M247" s="44"/>
      <c r="N247" s="44"/>
      <c r="O247" s="40" t="str">
        <f t="shared" si="10"/>
        <v>5617</v>
      </c>
      <c r="P247" s="39">
        <f t="shared" si="11"/>
        <v>704</v>
      </c>
      <c r="Q247" s="18">
        <f t="shared" si="12"/>
        <v>31.585139999999999</v>
      </c>
    </row>
    <row r="248" spans="1:17" x14ac:dyDescent="0.25">
      <c r="A248" s="40" t="s">
        <v>1010</v>
      </c>
      <c r="B248" s="3">
        <v>681.98099999999999</v>
      </c>
      <c r="C248" s="3">
        <v>691.37599999999998</v>
      </c>
      <c r="D248" s="3">
        <v>702.15899999999999</v>
      </c>
      <c r="E248" s="3">
        <v>691.04499999999996</v>
      </c>
      <c r="F248" s="3">
        <v>688.46100000000001</v>
      </c>
      <c r="G248" s="15">
        <v>1.6559999999999999</v>
      </c>
      <c r="H248" s="15">
        <v>1.746</v>
      </c>
      <c r="I248" s="15">
        <v>1.8380000000000001</v>
      </c>
      <c r="J248" s="45">
        <v>0</v>
      </c>
      <c r="K248" s="45">
        <v>884</v>
      </c>
      <c r="L248" s="44"/>
      <c r="M248" s="44"/>
      <c r="N248" s="44"/>
      <c r="O248" s="40" t="str">
        <f t="shared" si="10"/>
        <v>5618</v>
      </c>
      <c r="P248" s="39">
        <f t="shared" si="11"/>
        <v>884</v>
      </c>
      <c r="Q248" s="18">
        <f t="shared" si="12"/>
        <v>1207.1424959999999</v>
      </c>
    </row>
    <row r="249" spans="1:17" x14ac:dyDescent="0.25">
      <c r="A249" s="40" t="s">
        <v>1011</v>
      </c>
      <c r="B249" s="3">
        <v>964.04899999999998</v>
      </c>
      <c r="C249" s="3">
        <v>964.48400000000004</v>
      </c>
      <c r="D249" s="3">
        <v>965.21</v>
      </c>
      <c r="E249" s="3">
        <v>964.34699999999998</v>
      </c>
      <c r="F249" s="3">
        <v>964.596</v>
      </c>
      <c r="G249" s="15">
        <v>2.36</v>
      </c>
      <c r="H249" s="15">
        <v>2.488</v>
      </c>
      <c r="I249" s="15">
        <v>2.62</v>
      </c>
      <c r="J249" s="45">
        <v>0</v>
      </c>
      <c r="K249" s="45">
        <v>2093</v>
      </c>
      <c r="L249" s="44"/>
      <c r="M249" s="44"/>
      <c r="N249" s="44"/>
      <c r="O249" s="40" t="str">
        <f t="shared" si="10"/>
        <v>5619</v>
      </c>
      <c r="P249" s="39">
        <f t="shared" si="11"/>
        <v>2093</v>
      </c>
      <c r="Q249" s="18">
        <f t="shared" si="12"/>
        <v>2399.6361919999999</v>
      </c>
    </row>
    <row r="250" spans="1:17" x14ac:dyDescent="0.25">
      <c r="A250" s="40" t="s">
        <v>1012</v>
      </c>
      <c r="B250" s="3">
        <v>94.058999999999997</v>
      </c>
      <c r="C250" s="3">
        <v>94.748999999999995</v>
      </c>
      <c r="D250" s="3">
        <v>95.637</v>
      </c>
      <c r="E250" s="3">
        <v>94.787999999999997</v>
      </c>
      <c r="F250" s="3">
        <v>94.858999999999995</v>
      </c>
      <c r="G250" s="15">
        <v>2.0649999999999999</v>
      </c>
      <c r="H250" s="15">
        <v>2.177</v>
      </c>
      <c r="I250" s="15">
        <v>2.2919999999999998</v>
      </c>
      <c r="J250" s="45">
        <v>0</v>
      </c>
      <c r="K250" s="45">
        <v>216</v>
      </c>
      <c r="L250" s="44"/>
      <c r="M250" s="44"/>
      <c r="N250" s="44"/>
      <c r="O250" s="40" t="str">
        <f t="shared" si="10"/>
        <v>5620</v>
      </c>
      <c r="P250" s="39">
        <f t="shared" si="11"/>
        <v>216</v>
      </c>
      <c r="Q250" s="18">
        <f t="shared" si="12"/>
        <v>206.268573</v>
      </c>
    </row>
    <row r="251" spans="1:17" x14ac:dyDescent="0.25">
      <c r="A251" s="40" t="s">
        <v>1013</v>
      </c>
      <c r="B251" s="3">
        <v>478.78199999999998</v>
      </c>
      <c r="C251" s="3">
        <v>479.36500000000001</v>
      </c>
      <c r="D251" s="3">
        <v>480.08300000000003</v>
      </c>
      <c r="E251" s="3">
        <v>478.91</v>
      </c>
      <c r="F251" s="3">
        <v>479.495</v>
      </c>
      <c r="G251" s="15">
        <v>1.77</v>
      </c>
      <c r="H251" s="15">
        <v>1.8660000000000001</v>
      </c>
      <c r="I251" s="15">
        <v>1.9650000000000001</v>
      </c>
      <c r="J251" s="45">
        <v>0</v>
      </c>
      <c r="K251" s="45">
        <v>1007</v>
      </c>
      <c r="L251" s="44"/>
      <c r="M251" s="44"/>
      <c r="N251" s="44"/>
      <c r="O251" s="40" t="str">
        <f t="shared" si="10"/>
        <v>5621</v>
      </c>
      <c r="P251" s="39">
        <f t="shared" si="11"/>
        <v>1007</v>
      </c>
      <c r="Q251" s="18">
        <f t="shared" si="12"/>
        <v>894.49509000000012</v>
      </c>
    </row>
    <row r="252" spans="1:17" x14ac:dyDescent="0.25">
      <c r="A252" s="40" t="s">
        <v>1014</v>
      </c>
      <c r="B252" s="3">
        <v>44.25</v>
      </c>
      <c r="C252" s="3">
        <v>44.584000000000003</v>
      </c>
      <c r="D252" s="3">
        <v>45.02</v>
      </c>
      <c r="E252" s="3">
        <v>44.064999999999998</v>
      </c>
      <c r="F252" s="3">
        <v>44.651000000000003</v>
      </c>
      <c r="G252" s="15">
        <v>2.0649999999999999</v>
      </c>
      <c r="H252" s="15">
        <v>2.177</v>
      </c>
      <c r="I252" s="15">
        <v>2.2919999999999998</v>
      </c>
      <c r="J252" s="45">
        <v>0</v>
      </c>
      <c r="K252" s="45">
        <v>436</v>
      </c>
      <c r="L252" s="44"/>
      <c r="M252" s="44"/>
      <c r="N252" s="44"/>
      <c r="O252" s="40" t="str">
        <f t="shared" si="10"/>
        <v>5622</v>
      </c>
      <c r="P252" s="39">
        <f t="shared" si="11"/>
        <v>436</v>
      </c>
      <c r="Q252" s="18">
        <f t="shared" si="12"/>
        <v>97.059368000000006</v>
      </c>
    </row>
    <row r="253" spans="1:17" x14ac:dyDescent="0.25">
      <c r="A253" s="40" t="s">
        <v>1015</v>
      </c>
      <c r="B253" s="3">
        <v>455.673</v>
      </c>
      <c r="C253" s="3">
        <v>456.99099999999999</v>
      </c>
      <c r="D253" s="3">
        <v>458.47899999999998</v>
      </c>
      <c r="E253" s="3">
        <v>455.51499999999999</v>
      </c>
      <c r="F253" s="3">
        <v>457.21199999999999</v>
      </c>
      <c r="G253" s="15">
        <v>2.0649999999999999</v>
      </c>
      <c r="H253" s="15">
        <v>2.177</v>
      </c>
      <c r="I253" s="15">
        <v>2.2919999999999998</v>
      </c>
      <c r="J253" s="45">
        <v>0</v>
      </c>
      <c r="K253" s="45">
        <v>1029</v>
      </c>
      <c r="L253" s="44"/>
      <c r="M253" s="44"/>
      <c r="N253" s="44"/>
      <c r="O253" s="40" t="str">
        <f t="shared" si="10"/>
        <v>5623</v>
      </c>
      <c r="P253" s="39">
        <f t="shared" si="11"/>
        <v>1029</v>
      </c>
      <c r="Q253" s="18">
        <f t="shared" si="12"/>
        <v>994.86940700000002</v>
      </c>
    </row>
    <row r="254" spans="1:17" x14ac:dyDescent="0.25">
      <c r="A254" s="40" t="s">
        <v>1016</v>
      </c>
      <c r="B254" s="3">
        <v>345.78199999999998</v>
      </c>
      <c r="C254" s="3">
        <v>352.67</v>
      </c>
      <c r="D254" s="3">
        <v>359.62299999999999</v>
      </c>
      <c r="E254" s="3">
        <v>349.85</v>
      </c>
      <c r="F254" s="3">
        <v>348.428</v>
      </c>
      <c r="G254" s="15">
        <v>2.0649999999999999</v>
      </c>
      <c r="H254" s="15">
        <v>2.177</v>
      </c>
      <c r="I254" s="15">
        <v>2.2919999999999998</v>
      </c>
      <c r="J254" s="45">
        <v>0</v>
      </c>
      <c r="K254" s="45">
        <v>598</v>
      </c>
      <c r="L254" s="44"/>
      <c r="M254" s="44"/>
      <c r="N254" s="44"/>
      <c r="O254" s="40" t="str">
        <f t="shared" si="10"/>
        <v>5624</v>
      </c>
      <c r="P254" s="39">
        <f t="shared" si="11"/>
        <v>598</v>
      </c>
      <c r="Q254" s="18">
        <f t="shared" si="12"/>
        <v>767.76259000000005</v>
      </c>
    </row>
    <row r="255" spans="1:17" x14ac:dyDescent="0.25">
      <c r="A255" s="40" t="s">
        <v>1017</v>
      </c>
      <c r="B255" s="3">
        <v>154.74600000000001</v>
      </c>
      <c r="C255" s="3">
        <v>155.22800000000001</v>
      </c>
      <c r="D255" s="3">
        <v>155.72800000000001</v>
      </c>
      <c r="E255" s="3">
        <v>155.114</v>
      </c>
      <c r="F255" s="3">
        <v>155.30000000000001</v>
      </c>
      <c r="G255" s="15">
        <v>2.0649999999999999</v>
      </c>
      <c r="H255" s="15">
        <v>2.177</v>
      </c>
      <c r="I255" s="15">
        <v>2.2919999999999998</v>
      </c>
      <c r="J255" s="45">
        <v>0</v>
      </c>
      <c r="K255" s="45">
        <v>189</v>
      </c>
      <c r="L255" s="44"/>
      <c r="M255" s="44"/>
      <c r="N255" s="44"/>
      <c r="O255" s="40" t="str">
        <f t="shared" si="10"/>
        <v>5625</v>
      </c>
      <c r="P255" s="39">
        <f t="shared" si="11"/>
        <v>189</v>
      </c>
      <c r="Q255" s="18">
        <f t="shared" si="12"/>
        <v>337.93135600000005</v>
      </c>
    </row>
    <row r="256" spans="1:17" x14ac:dyDescent="0.25">
      <c r="A256" s="40" t="s">
        <v>1018</v>
      </c>
      <c r="B256" s="3">
        <v>2.7989999999999999</v>
      </c>
      <c r="C256" s="3">
        <v>4.8849999999999998</v>
      </c>
      <c r="D256" s="3">
        <v>7.2409999999999997</v>
      </c>
      <c r="E256" s="3">
        <v>5.5519999999999996</v>
      </c>
      <c r="F256" s="3">
        <v>5.1840000000000002</v>
      </c>
      <c r="G256" s="15">
        <v>1.6559999999999999</v>
      </c>
      <c r="H256" s="15">
        <v>1.746</v>
      </c>
      <c r="I256" s="15">
        <v>1.8380000000000001</v>
      </c>
      <c r="J256" s="45">
        <v>0</v>
      </c>
      <c r="K256" s="45">
        <v>2</v>
      </c>
      <c r="L256" s="44"/>
      <c r="M256" s="44"/>
      <c r="N256" s="44"/>
      <c r="O256" s="40" t="str">
        <f t="shared" si="10"/>
        <v>5626</v>
      </c>
      <c r="P256" s="39">
        <f t="shared" si="11"/>
        <v>2</v>
      </c>
      <c r="Q256" s="18">
        <f t="shared" si="12"/>
        <v>8.5292099999999991</v>
      </c>
    </row>
    <row r="257" spans="1:17" x14ac:dyDescent="0.25">
      <c r="A257" s="40" t="s">
        <v>1019</v>
      </c>
      <c r="B257" s="3">
        <v>989.85299999999995</v>
      </c>
      <c r="C257" s="3">
        <v>991.149</v>
      </c>
      <c r="D257" s="3">
        <v>993.00900000000001</v>
      </c>
      <c r="E257" s="3">
        <v>990.7</v>
      </c>
      <c r="F257" s="3">
        <v>991.52700000000004</v>
      </c>
      <c r="G257" s="15">
        <v>2.1669999999999998</v>
      </c>
      <c r="H257" s="15">
        <v>2.2850000000000001</v>
      </c>
      <c r="I257" s="15">
        <v>2.4060000000000001</v>
      </c>
      <c r="J257" s="45">
        <v>0</v>
      </c>
      <c r="K257" s="45">
        <v>2014</v>
      </c>
      <c r="L257" s="44"/>
      <c r="M257" s="44"/>
      <c r="N257" s="44"/>
      <c r="O257" s="40" t="str">
        <f t="shared" si="10"/>
        <v>5627</v>
      </c>
      <c r="P257" s="39">
        <f t="shared" si="11"/>
        <v>2014</v>
      </c>
      <c r="Q257" s="18">
        <f t="shared" si="12"/>
        <v>2264.7754650000002</v>
      </c>
    </row>
    <row r="258" spans="1:17" x14ac:dyDescent="0.25">
      <c r="A258" s="40" t="s">
        <v>1020</v>
      </c>
      <c r="B258" s="3">
        <v>607.71299999999997</v>
      </c>
      <c r="C258" s="3">
        <v>608.17899999999997</v>
      </c>
      <c r="D258" s="3">
        <v>608.66700000000003</v>
      </c>
      <c r="E258" s="3">
        <v>607.36</v>
      </c>
      <c r="F258" s="3">
        <v>608.29999999999995</v>
      </c>
      <c r="G258" s="15">
        <v>2.169</v>
      </c>
      <c r="H258" s="15">
        <v>2.2869999999999999</v>
      </c>
      <c r="I258" s="15">
        <v>2.4079999999999999</v>
      </c>
      <c r="J258" s="45">
        <v>0</v>
      </c>
      <c r="K258" s="45">
        <v>1208</v>
      </c>
      <c r="L258" s="44"/>
      <c r="M258" s="44"/>
      <c r="N258" s="44"/>
      <c r="O258" s="40" t="str">
        <f t="shared" si="10"/>
        <v>5628</v>
      </c>
      <c r="P258" s="39">
        <f t="shared" si="11"/>
        <v>1208</v>
      </c>
      <c r="Q258" s="18">
        <f t="shared" si="12"/>
        <v>1390.9053729999998</v>
      </c>
    </row>
    <row r="259" spans="1:17" x14ac:dyDescent="0.25">
      <c r="A259" s="40" t="s">
        <v>1021</v>
      </c>
      <c r="B259" s="3">
        <v>78.893000000000001</v>
      </c>
      <c r="C259" s="3">
        <v>79.259</v>
      </c>
      <c r="D259" s="3">
        <v>79.697000000000003</v>
      </c>
      <c r="E259" s="3">
        <v>79.198999999999998</v>
      </c>
      <c r="F259" s="3">
        <v>79.33</v>
      </c>
      <c r="G259" s="15">
        <v>2.169</v>
      </c>
      <c r="H259" s="15">
        <v>2.2869999999999999</v>
      </c>
      <c r="I259" s="15">
        <v>2.4079999999999999</v>
      </c>
      <c r="J259" s="45">
        <v>0</v>
      </c>
      <c r="K259" s="45">
        <v>163</v>
      </c>
      <c r="L259" s="44"/>
      <c r="M259" s="44"/>
      <c r="N259" s="44"/>
      <c r="O259" s="40" t="str">
        <f t="shared" si="10"/>
        <v>5629</v>
      </c>
      <c r="P259" s="39">
        <f t="shared" si="11"/>
        <v>163</v>
      </c>
      <c r="Q259" s="18">
        <f t="shared" si="12"/>
        <v>181.265333</v>
      </c>
    </row>
    <row r="260" spans="1:17" x14ac:dyDescent="0.25">
      <c r="A260" s="40" t="s">
        <v>1022</v>
      </c>
      <c r="B260" s="3">
        <v>6.3E-2</v>
      </c>
      <c r="C260" s="3">
        <v>0.124</v>
      </c>
      <c r="D260" s="3">
        <v>0.19900000000000001</v>
      </c>
      <c r="E260" s="3">
        <v>0.32</v>
      </c>
      <c r="F260" s="3">
        <v>0.13900000000000001</v>
      </c>
      <c r="G260" s="15">
        <v>1.665</v>
      </c>
      <c r="H260" s="15">
        <v>1.756</v>
      </c>
      <c r="I260" s="15">
        <v>1.8480000000000001</v>
      </c>
      <c r="J260" s="45">
        <v>0</v>
      </c>
      <c r="K260" s="45">
        <v>0</v>
      </c>
      <c r="L260" s="44"/>
      <c r="M260" s="44"/>
      <c r="N260" s="44"/>
      <c r="O260" s="40" t="str">
        <f t="shared" si="10"/>
        <v>5630</v>
      </c>
      <c r="P260" s="39">
        <f t="shared" si="11"/>
        <v>0</v>
      </c>
      <c r="Q260" s="18">
        <f t="shared" si="12"/>
        <v>0.21774399999999999</v>
      </c>
    </row>
    <row r="261" spans="1:17" x14ac:dyDescent="0.25">
      <c r="A261" s="40" t="s">
        <v>1023</v>
      </c>
      <c r="B261" s="3">
        <v>343.39100000000002</v>
      </c>
      <c r="C261" s="3">
        <v>344.40100000000001</v>
      </c>
      <c r="D261" s="3">
        <v>345.56099999999998</v>
      </c>
      <c r="E261" s="3">
        <v>342.62799999999999</v>
      </c>
      <c r="F261" s="3">
        <v>344.62200000000001</v>
      </c>
      <c r="G261" s="15">
        <v>1.665</v>
      </c>
      <c r="H261" s="15">
        <v>1.756</v>
      </c>
      <c r="I261" s="15">
        <v>1.8480000000000001</v>
      </c>
      <c r="J261" s="45">
        <v>0</v>
      </c>
      <c r="K261" s="45">
        <v>644</v>
      </c>
      <c r="L261" s="44"/>
      <c r="M261" s="44"/>
      <c r="N261" s="44"/>
      <c r="O261" s="40" t="str">
        <f t="shared" ref="O261:O324" si="13">A261</f>
        <v>5631</v>
      </c>
      <c r="P261" s="39">
        <f t="shared" ref="P261:P324" si="14">K261</f>
        <v>644</v>
      </c>
      <c r="Q261" s="18">
        <f t="shared" ref="Q261:Q324" si="15">C261*H261+J261</f>
        <v>604.76815599999998</v>
      </c>
    </row>
    <row r="262" spans="1:17" x14ac:dyDescent="0.25">
      <c r="A262" s="40" t="s">
        <v>1024</v>
      </c>
      <c r="B262" s="3">
        <v>318.80399999999997</v>
      </c>
      <c r="C262" s="3">
        <v>323.06099999999998</v>
      </c>
      <c r="D262" s="3">
        <v>327.45699999999999</v>
      </c>
      <c r="E262" s="3">
        <v>320.56799999999998</v>
      </c>
      <c r="F262" s="3">
        <v>323.98599999999999</v>
      </c>
      <c r="G262" s="15">
        <v>1.665</v>
      </c>
      <c r="H262" s="15">
        <v>1.756</v>
      </c>
      <c r="I262" s="15">
        <v>1.8480000000000001</v>
      </c>
      <c r="J262" s="45">
        <v>0</v>
      </c>
      <c r="K262" s="45">
        <v>602</v>
      </c>
      <c r="L262" s="44"/>
      <c r="M262" s="44"/>
      <c r="N262" s="44"/>
      <c r="O262" s="40" t="str">
        <f t="shared" si="13"/>
        <v>5632</v>
      </c>
      <c r="P262" s="39">
        <f t="shared" si="14"/>
        <v>602</v>
      </c>
      <c r="Q262" s="18">
        <f t="shared" si="15"/>
        <v>567.29511600000001</v>
      </c>
    </row>
    <row r="263" spans="1:17" x14ac:dyDescent="0.25">
      <c r="A263" s="40" t="s">
        <v>1025</v>
      </c>
      <c r="B263" s="3">
        <v>357.05399999999997</v>
      </c>
      <c r="C263" s="3">
        <v>360.59100000000001</v>
      </c>
      <c r="D263" s="3">
        <v>363.78</v>
      </c>
      <c r="E263" s="3">
        <v>356.36099999999999</v>
      </c>
      <c r="F263" s="3">
        <v>361.255</v>
      </c>
      <c r="G263" s="15">
        <v>1.665</v>
      </c>
      <c r="H263" s="15">
        <v>1.756</v>
      </c>
      <c r="I263" s="15">
        <v>1.8480000000000001</v>
      </c>
      <c r="J263" s="45">
        <v>0</v>
      </c>
      <c r="K263" s="45">
        <v>658</v>
      </c>
      <c r="L263" s="44"/>
      <c r="M263" s="44"/>
      <c r="N263" s="44"/>
      <c r="O263" s="40" t="str">
        <f t="shared" si="13"/>
        <v>5633</v>
      </c>
      <c r="P263" s="39">
        <f t="shared" si="14"/>
        <v>658</v>
      </c>
      <c r="Q263" s="18">
        <f t="shared" si="15"/>
        <v>633.19779600000004</v>
      </c>
    </row>
    <row r="264" spans="1:17" x14ac:dyDescent="0.25">
      <c r="A264" s="40" t="s">
        <v>1026</v>
      </c>
      <c r="B264" s="3">
        <v>704.53800000000001</v>
      </c>
      <c r="C264" s="3">
        <v>714.41600000000005</v>
      </c>
      <c r="D264" s="3">
        <v>723.88</v>
      </c>
      <c r="E264" s="3">
        <v>710.26199999999994</v>
      </c>
      <c r="F264" s="3">
        <v>713.149</v>
      </c>
      <c r="G264" s="15">
        <v>1.6559999999999999</v>
      </c>
      <c r="H264" s="15">
        <v>1.746</v>
      </c>
      <c r="I264" s="15">
        <v>1.8380000000000001</v>
      </c>
      <c r="J264" s="45">
        <v>0</v>
      </c>
      <c r="K264" s="45">
        <v>754</v>
      </c>
      <c r="L264" s="44"/>
      <c r="M264" s="44"/>
      <c r="N264" s="44"/>
      <c r="O264" s="40" t="str">
        <f t="shared" si="13"/>
        <v>5634</v>
      </c>
      <c r="P264" s="39">
        <f t="shared" si="14"/>
        <v>754</v>
      </c>
      <c r="Q264" s="18">
        <f t="shared" si="15"/>
        <v>1247.3703360000002</v>
      </c>
    </row>
    <row r="265" spans="1:17" x14ac:dyDescent="0.25">
      <c r="A265" s="40" t="s">
        <v>1027</v>
      </c>
      <c r="B265" s="3">
        <v>4.976</v>
      </c>
      <c r="C265" s="3">
        <v>9.0210000000000008</v>
      </c>
      <c r="D265" s="3">
        <v>13.773</v>
      </c>
      <c r="E265" s="3">
        <v>11.406000000000001</v>
      </c>
      <c r="F265" s="3">
        <v>9.4499999999999993</v>
      </c>
      <c r="G265" s="15">
        <v>1.6559999999999999</v>
      </c>
      <c r="H265" s="15">
        <v>1.746</v>
      </c>
      <c r="I265" s="15">
        <v>1.8380000000000001</v>
      </c>
      <c r="J265" s="45">
        <v>0</v>
      </c>
      <c r="K265" s="45">
        <v>19</v>
      </c>
      <c r="L265" s="44"/>
      <c r="M265" s="44"/>
      <c r="N265" s="44"/>
      <c r="O265" s="40" t="str">
        <f t="shared" si="13"/>
        <v>5635</v>
      </c>
      <c r="P265" s="39">
        <f t="shared" si="14"/>
        <v>19</v>
      </c>
      <c r="Q265" s="18">
        <f t="shared" si="15"/>
        <v>15.750666000000001</v>
      </c>
    </row>
    <row r="266" spans="1:17" x14ac:dyDescent="0.25">
      <c r="A266" s="40" t="s">
        <v>1028</v>
      </c>
      <c r="B266" s="3">
        <v>830.24400000000003</v>
      </c>
      <c r="C266" s="3">
        <v>837.95</v>
      </c>
      <c r="D266" s="3">
        <v>849.32399999999996</v>
      </c>
      <c r="E266" s="3">
        <v>838.45</v>
      </c>
      <c r="F266" s="3">
        <v>840.14</v>
      </c>
      <c r="G266" s="15">
        <v>2.226</v>
      </c>
      <c r="H266" s="15">
        <v>2.3479999999999999</v>
      </c>
      <c r="I266" s="15">
        <v>2.472</v>
      </c>
      <c r="J266" s="45">
        <v>0</v>
      </c>
      <c r="K266" s="45">
        <v>1817</v>
      </c>
      <c r="L266" s="44"/>
      <c r="M266" s="44"/>
      <c r="N266" s="44"/>
      <c r="O266" s="40" t="str">
        <f t="shared" si="13"/>
        <v>5636</v>
      </c>
      <c r="P266" s="39">
        <f t="shared" si="14"/>
        <v>1817</v>
      </c>
      <c r="Q266" s="18">
        <f t="shared" si="15"/>
        <v>1967.5065999999999</v>
      </c>
    </row>
    <row r="267" spans="1:17" x14ac:dyDescent="0.25">
      <c r="A267" s="40" t="s">
        <v>1029</v>
      </c>
      <c r="B267" s="3">
        <v>103.557</v>
      </c>
      <c r="C267" s="3">
        <v>103.63800000000001</v>
      </c>
      <c r="D267" s="3">
        <v>103.765</v>
      </c>
      <c r="E267" s="3">
        <v>103.58199999999999</v>
      </c>
      <c r="F267" s="3">
        <v>103.66800000000001</v>
      </c>
      <c r="G267" s="15">
        <v>2.169</v>
      </c>
      <c r="H267" s="15">
        <v>2.2869999999999999</v>
      </c>
      <c r="I267" s="15">
        <v>2.4079999999999999</v>
      </c>
      <c r="J267" s="45">
        <v>0</v>
      </c>
      <c r="K267" s="45">
        <v>254</v>
      </c>
      <c r="L267" s="44"/>
      <c r="M267" s="44"/>
      <c r="N267" s="44"/>
      <c r="O267" s="40" t="str">
        <f t="shared" si="13"/>
        <v>5637</v>
      </c>
      <c r="P267" s="39">
        <f t="shared" si="14"/>
        <v>254</v>
      </c>
      <c r="Q267" s="18">
        <f t="shared" si="15"/>
        <v>237.020106</v>
      </c>
    </row>
    <row r="268" spans="1:17" x14ac:dyDescent="0.25">
      <c r="A268" s="40" t="s">
        <v>1030</v>
      </c>
      <c r="B268" s="3">
        <v>260.89499999999998</v>
      </c>
      <c r="C268" s="3">
        <v>261.19299999999998</v>
      </c>
      <c r="D268" s="3">
        <v>261.50599999999997</v>
      </c>
      <c r="E268" s="3">
        <v>260.84800000000001</v>
      </c>
      <c r="F268" s="3">
        <v>261.25700000000001</v>
      </c>
      <c r="G268" s="15">
        <v>2.169</v>
      </c>
      <c r="H268" s="15">
        <v>2.2869999999999999</v>
      </c>
      <c r="I268" s="15">
        <v>2.4079999999999999</v>
      </c>
      <c r="J268" s="45">
        <v>0</v>
      </c>
      <c r="K268" s="45">
        <v>593</v>
      </c>
      <c r="L268" s="44"/>
      <c r="M268" s="44"/>
      <c r="N268" s="44"/>
      <c r="O268" s="40" t="str">
        <f t="shared" si="13"/>
        <v>5638</v>
      </c>
      <c r="P268" s="39">
        <f t="shared" si="14"/>
        <v>593</v>
      </c>
      <c r="Q268" s="18">
        <f t="shared" si="15"/>
        <v>597.34839099999999</v>
      </c>
    </row>
    <row r="269" spans="1:17" x14ac:dyDescent="0.25">
      <c r="A269" s="40" t="s">
        <v>1031</v>
      </c>
      <c r="B269" s="3">
        <v>1.637</v>
      </c>
      <c r="C269" s="3">
        <v>2.9590000000000001</v>
      </c>
      <c r="D269" s="3">
        <v>4.5830000000000002</v>
      </c>
      <c r="E269" s="3">
        <v>3.6</v>
      </c>
      <c r="F269" s="3">
        <v>3.25</v>
      </c>
      <c r="G269" s="15">
        <v>2.169</v>
      </c>
      <c r="H269" s="15">
        <v>2.2869999999999999</v>
      </c>
      <c r="I269" s="15">
        <v>2.4079999999999999</v>
      </c>
      <c r="J269" s="45">
        <v>67</v>
      </c>
      <c r="K269" s="45">
        <v>327</v>
      </c>
      <c r="L269" s="44"/>
      <c r="M269" s="44"/>
      <c r="N269" s="44"/>
      <c r="O269" s="40" t="str">
        <f t="shared" si="13"/>
        <v>5639</v>
      </c>
      <c r="P269" s="39">
        <f t="shared" si="14"/>
        <v>327</v>
      </c>
      <c r="Q269" s="18">
        <f t="shared" si="15"/>
        <v>73.767233000000004</v>
      </c>
    </row>
    <row r="270" spans="1:17" x14ac:dyDescent="0.25">
      <c r="A270" s="40" t="s">
        <v>1032</v>
      </c>
      <c r="B270" s="3">
        <v>100.57</v>
      </c>
      <c r="C270" s="3">
        <v>100.95099999999999</v>
      </c>
      <c r="D270" s="3">
        <v>101.396</v>
      </c>
      <c r="E270" s="3">
        <v>100.59099999999999</v>
      </c>
      <c r="F270" s="3">
        <v>101.02500000000001</v>
      </c>
      <c r="G270" s="15">
        <v>1.665</v>
      </c>
      <c r="H270" s="15">
        <v>1.756</v>
      </c>
      <c r="I270" s="15">
        <v>1.8480000000000001</v>
      </c>
      <c r="J270" s="45">
        <v>0</v>
      </c>
      <c r="K270" s="45">
        <v>178</v>
      </c>
      <c r="L270" s="44"/>
      <c r="M270" s="44"/>
      <c r="N270" s="44"/>
      <c r="O270" s="40" t="str">
        <f t="shared" si="13"/>
        <v>5640</v>
      </c>
      <c r="P270" s="39">
        <f t="shared" si="14"/>
        <v>178</v>
      </c>
      <c r="Q270" s="18">
        <f t="shared" si="15"/>
        <v>177.26995599999998</v>
      </c>
    </row>
    <row r="271" spans="1:17" x14ac:dyDescent="0.25">
      <c r="A271" s="40" t="s">
        <v>1033</v>
      </c>
      <c r="B271" s="3">
        <v>532.76</v>
      </c>
      <c r="C271" s="3">
        <v>534.78300000000002</v>
      </c>
      <c r="D271" s="3">
        <v>537.23900000000003</v>
      </c>
      <c r="E271" s="3">
        <v>534.35900000000004</v>
      </c>
      <c r="F271" s="3">
        <v>535.221</v>
      </c>
      <c r="G271" s="15">
        <v>1.665</v>
      </c>
      <c r="H271" s="15">
        <v>1.756</v>
      </c>
      <c r="I271" s="15">
        <v>1.8480000000000001</v>
      </c>
      <c r="J271" s="45">
        <v>54</v>
      </c>
      <c r="K271" s="45">
        <v>810</v>
      </c>
      <c r="L271" s="44"/>
      <c r="M271" s="44"/>
      <c r="N271" s="44"/>
      <c r="O271" s="40" t="str">
        <f t="shared" si="13"/>
        <v>5641</v>
      </c>
      <c r="P271" s="39">
        <f t="shared" si="14"/>
        <v>810</v>
      </c>
      <c r="Q271" s="18">
        <f t="shared" si="15"/>
        <v>993.07894800000008</v>
      </c>
    </row>
    <row r="272" spans="1:17" x14ac:dyDescent="0.25">
      <c r="A272" s="40" t="s">
        <v>1034</v>
      </c>
      <c r="B272" s="3">
        <v>335.46</v>
      </c>
      <c r="C272" s="3">
        <v>336.41300000000001</v>
      </c>
      <c r="D272" s="3">
        <v>337.45100000000002</v>
      </c>
      <c r="E272" s="3">
        <v>335.31900000000002</v>
      </c>
      <c r="F272" s="3">
        <v>336.62200000000001</v>
      </c>
      <c r="G272" s="15">
        <v>1.665</v>
      </c>
      <c r="H272" s="15">
        <v>1.756</v>
      </c>
      <c r="I272" s="15">
        <v>1.8480000000000001</v>
      </c>
      <c r="J272" s="45">
        <v>0</v>
      </c>
      <c r="K272" s="45">
        <v>625</v>
      </c>
      <c r="L272" s="44"/>
      <c r="M272" s="44"/>
      <c r="N272" s="44"/>
      <c r="O272" s="40" t="str">
        <f t="shared" si="13"/>
        <v>5642</v>
      </c>
      <c r="P272" s="39">
        <f t="shared" si="14"/>
        <v>625</v>
      </c>
      <c r="Q272" s="18">
        <f t="shared" si="15"/>
        <v>590.74122799999998</v>
      </c>
    </row>
    <row r="273" spans="1:17" x14ac:dyDescent="0.25">
      <c r="A273" s="40" t="s">
        <v>1035</v>
      </c>
      <c r="B273" s="3">
        <v>190.00399999999999</v>
      </c>
      <c r="C273" s="3">
        <v>190.81899999999999</v>
      </c>
      <c r="D273" s="3">
        <v>191.566</v>
      </c>
      <c r="E273" s="3">
        <v>189.46</v>
      </c>
      <c r="F273" s="3">
        <v>190.96</v>
      </c>
      <c r="G273" s="15">
        <v>1.6559999999999999</v>
      </c>
      <c r="H273" s="15">
        <v>1.746</v>
      </c>
      <c r="I273" s="15">
        <v>1.8380000000000001</v>
      </c>
      <c r="J273" s="45">
        <v>0</v>
      </c>
      <c r="K273" s="45">
        <v>269</v>
      </c>
      <c r="L273" s="44"/>
      <c r="M273" s="44"/>
      <c r="N273" s="44"/>
      <c r="O273" s="40" t="str">
        <f t="shared" si="13"/>
        <v>5643</v>
      </c>
      <c r="P273" s="39">
        <f t="shared" si="14"/>
        <v>269</v>
      </c>
      <c r="Q273" s="18">
        <f t="shared" si="15"/>
        <v>333.16997399999997</v>
      </c>
    </row>
    <row r="274" spans="1:17" x14ac:dyDescent="0.25">
      <c r="A274" s="40" t="s">
        <v>1036</v>
      </c>
      <c r="B274" s="3">
        <v>572.58100000000002</v>
      </c>
      <c r="C274" s="3">
        <v>576.298</v>
      </c>
      <c r="D274" s="3">
        <v>579.827</v>
      </c>
      <c r="E274" s="3">
        <v>570.50400000000002</v>
      </c>
      <c r="F274" s="3">
        <v>576.89800000000002</v>
      </c>
      <c r="G274" s="15">
        <v>1.6559999999999999</v>
      </c>
      <c r="H274" s="15">
        <v>1.746</v>
      </c>
      <c r="I274" s="15">
        <v>1.8380000000000001</v>
      </c>
      <c r="J274" s="45">
        <v>0</v>
      </c>
      <c r="K274" s="45">
        <v>850</v>
      </c>
      <c r="L274" s="44"/>
      <c r="M274" s="44"/>
      <c r="N274" s="44"/>
      <c r="O274" s="40" t="str">
        <f t="shared" si="13"/>
        <v>5644</v>
      </c>
      <c r="P274" s="39">
        <f t="shared" si="14"/>
        <v>850</v>
      </c>
      <c r="Q274" s="18">
        <f t="shared" si="15"/>
        <v>1006.216308</v>
      </c>
    </row>
    <row r="275" spans="1:17" x14ac:dyDescent="0.25">
      <c r="A275" s="40" t="s">
        <v>1037</v>
      </c>
      <c r="B275" s="3">
        <v>198.68700000000001</v>
      </c>
      <c r="C275" s="3">
        <v>199.80500000000001</v>
      </c>
      <c r="D275" s="3">
        <v>200.58199999999999</v>
      </c>
      <c r="E275" s="3">
        <v>196.89400000000001</v>
      </c>
      <c r="F275" s="3">
        <v>199.90799999999999</v>
      </c>
      <c r="G275" s="15">
        <v>1.6559999999999999</v>
      </c>
      <c r="H275" s="15">
        <v>1.746</v>
      </c>
      <c r="I275" s="15">
        <v>1.8380000000000001</v>
      </c>
      <c r="J275" s="45">
        <v>0</v>
      </c>
      <c r="K275" s="45">
        <v>205</v>
      </c>
      <c r="L275" s="44"/>
      <c r="M275" s="44"/>
      <c r="N275" s="44"/>
      <c r="O275" s="40" t="str">
        <f t="shared" si="13"/>
        <v>5645</v>
      </c>
      <c r="P275" s="39">
        <f t="shared" si="14"/>
        <v>205</v>
      </c>
      <c r="Q275" s="18">
        <f t="shared" si="15"/>
        <v>348.85953000000001</v>
      </c>
    </row>
    <row r="276" spans="1:17" x14ac:dyDescent="0.25">
      <c r="A276" s="40" t="s">
        <v>1038</v>
      </c>
      <c r="B276" s="3">
        <v>6.76</v>
      </c>
      <c r="C276" s="3">
        <v>6.8890000000000002</v>
      </c>
      <c r="D276" s="3">
        <v>7.0259999999999998</v>
      </c>
      <c r="E276" s="3">
        <v>6.8739999999999997</v>
      </c>
      <c r="F276" s="3">
        <v>6.8940000000000001</v>
      </c>
      <c r="G276" s="15">
        <v>1.6559999999999999</v>
      </c>
      <c r="H276" s="15">
        <v>1.746</v>
      </c>
      <c r="I276" s="15">
        <v>1.8380000000000001</v>
      </c>
      <c r="J276" s="45">
        <v>0</v>
      </c>
      <c r="K276" s="45">
        <v>175</v>
      </c>
      <c r="L276" s="44"/>
      <c r="M276" s="44"/>
      <c r="N276" s="44"/>
      <c r="O276" s="40" t="str">
        <f t="shared" si="13"/>
        <v>5646</v>
      </c>
      <c r="P276" s="39">
        <f t="shared" si="14"/>
        <v>175</v>
      </c>
      <c r="Q276" s="18">
        <f t="shared" si="15"/>
        <v>12.028194000000001</v>
      </c>
    </row>
    <row r="277" spans="1:17" x14ac:dyDescent="0.25">
      <c r="A277" s="40" t="s">
        <v>1039</v>
      </c>
      <c r="B277" s="3">
        <v>182.16200000000001</v>
      </c>
      <c r="C277" s="3">
        <v>192.43299999999999</v>
      </c>
      <c r="D277" s="3">
        <v>205.02699999999999</v>
      </c>
      <c r="E277" s="3">
        <v>195.952</v>
      </c>
      <c r="F277" s="3">
        <v>193.24799999999999</v>
      </c>
      <c r="G277" s="15">
        <v>1.6559999999999999</v>
      </c>
      <c r="H277" s="15">
        <v>1.746</v>
      </c>
      <c r="I277" s="15">
        <v>1.8380000000000001</v>
      </c>
      <c r="J277" s="45">
        <v>0</v>
      </c>
      <c r="K277" s="45">
        <v>234</v>
      </c>
      <c r="L277" s="44"/>
      <c r="M277" s="44"/>
      <c r="N277" s="44"/>
      <c r="O277" s="40" t="str">
        <f t="shared" si="13"/>
        <v>5647</v>
      </c>
      <c r="P277" s="39">
        <f t="shared" si="14"/>
        <v>234</v>
      </c>
      <c r="Q277" s="18">
        <f t="shared" si="15"/>
        <v>335.98801800000001</v>
      </c>
    </row>
    <row r="278" spans="1:17" x14ac:dyDescent="0.25">
      <c r="A278" s="40" t="s">
        <v>1040</v>
      </c>
      <c r="B278" s="3">
        <v>7.9480000000000004</v>
      </c>
      <c r="C278" s="3">
        <v>17.248000000000001</v>
      </c>
      <c r="D278" s="3">
        <v>28.869</v>
      </c>
      <c r="E278" s="3">
        <v>20.625</v>
      </c>
      <c r="F278" s="3">
        <v>19.407</v>
      </c>
      <c r="G278" s="15">
        <v>1.4370000000000001</v>
      </c>
      <c r="H278" s="15">
        <v>1.5149999999999999</v>
      </c>
      <c r="I278" s="15">
        <v>1.595</v>
      </c>
      <c r="J278" s="45">
        <v>0</v>
      </c>
      <c r="K278" s="45">
        <v>3</v>
      </c>
      <c r="L278" s="44"/>
      <c r="M278" s="44"/>
      <c r="N278" s="44"/>
      <c r="O278" s="40" t="str">
        <f t="shared" si="13"/>
        <v>5648</v>
      </c>
      <c r="P278" s="39">
        <f t="shared" si="14"/>
        <v>3</v>
      </c>
      <c r="Q278" s="18">
        <f t="shared" si="15"/>
        <v>26.13072</v>
      </c>
    </row>
    <row r="279" spans="1:17" x14ac:dyDescent="0.25">
      <c r="A279" s="40" t="s">
        <v>1041</v>
      </c>
      <c r="B279" s="3">
        <v>3.5030000000000001</v>
      </c>
      <c r="C279" s="3">
        <v>8.0939999999999994</v>
      </c>
      <c r="D279" s="3">
        <v>14.404999999999999</v>
      </c>
      <c r="E279" s="3">
        <v>10.286</v>
      </c>
      <c r="F279" s="3">
        <v>9.0820000000000007</v>
      </c>
      <c r="G279" s="15">
        <v>1.4370000000000001</v>
      </c>
      <c r="H279" s="15">
        <v>1.5149999999999999</v>
      </c>
      <c r="I279" s="15">
        <v>1.595</v>
      </c>
      <c r="J279" s="45">
        <v>0</v>
      </c>
      <c r="K279" s="45">
        <v>0</v>
      </c>
      <c r="L279" s="44"/>
      <c r="M279" s="44"/>
      <c r="N279" s="44"/>
      <c r="O279" s="40" t="str">
        <f t="shared" si="13"/>
        <v>5649</v>
      </c>
      <c r="P279" s="39">
        <f t="shared" si="14"/>
        <v>0</v>
      </c>
      <c r="Q279" s="18">
        <f t="shared" si="15"/>
        <v>12.262409999999999</v>
      </c>
    </row>
    <row r="280" spans="1:17" x14ac:dyDescent="0.25">
      <c r="A280" s="40" t="s">
        <v>1042</v>
      </c>
      <c r="B280" s="3">
        <v>147.99299999999999</v>
      </c>
      <c r="C280" s="3">
        <v>157.774</v>
      </c>
      <c r="D280" s="3">
        <v>170.874</v>
      </c>
      <c r="E280" s="3">
        <v>160.083</v>
      </c>
      <c r="F280" s="3">
        <v>160.00299999999999</v>
      </c>
      <c r="G280" s="15">
        <v>2.226</v>
      </c>
      <c r="H280" s="15">
        <v>2.3479999999999999</v>
      </c>
      <c r="I280" s="15">
        <v>2.472</v>
      </c>
      <c r="J280" s="45">
        <v>0</v>
      </c>
      <c r="K280" s="45">
        <v>335</v>
      </c>
      <c r="L280" s="44"/>
      <c r="M280" s="44"/>
      <c r="N280" s="44"/>
      <c r="O280" s="40" t="str">
        <f t="shared" si="13"/>
        <v>5650</v>
      </c>
      <c r="P280" s="39">
        <f t="shared" si="14"/>
        <v>335</v>
      </c>
      <c r="Q280" s="18">
        <f t="shared" si="15"/>
        <v>370.453352</v>
      </c>
    </row>
    <row r="281" spans="1:17" x14ac:dyDescent="0.25">
      <c r="A281" s="40" t="s">
        <v>1043</v>
      </c>
      <c r="B281" s="3">
        <v>246.63</v>
      </c>
      <c r="C281" s="3">
        <v>248.172</v>
      </c>
      <c r="D281" s="3">
        <v>250.19499999999999</v>
      </c>
      <c r="E281" s="3">
        <v>247.786</v>
      </c>
      <c r="F281" s="3">
        <v>248.12899999999999</v>
      </c>
      <c r="G281" s="15">
        <v>2.1219999999999999</v>
      </c>
      <c r="H281" s="15">
        <v>2.2370000000000001</v>
      </c>
      <c r="I281" s="15">
        <v>2.3559999999999999</v>
      </c>
      <c r="J281" s="45">
        <v>0</v>
      </c>
      <c r="K281" s="45">
        <v>544</v>
      </c>
      <c r="L281" s="44"/>
      <c r="M281" s="44"/>
      <c r="N281" s="44"/>
      <c r="O281" s="40" t="str">
        <f t="shared" si="13"/>
        <v>5651</v>
      </c>
      <c r="P281" s="39">
        <f t="shared" si="14"/>
        <v>544</v>
      </c>
      <c r="Q281" s="18">
        <f t="shared" si="15"/>
        <v>555.16076399999997</v>
      </c>
    </row>
    <row r="282" spans="1:17" x14ac:dyDescent="0.25">
      <c r="A282" s="40" t="s">
        <v>1044</v>
      </c>
      <c r="B282" s="3">
        <v>2.1000000000000001E-2</v>
      </c>
      <c r="C282" s="3">
        <v>5.8000000000000003E-2</v>
      </c>
      <c r="D282" s="3">
        <v>0.12</v>
      </c>
      <c r="E282" s="3">
        <v>0.123</v>
      </c>
      <c r="F282" s="3">
        <v>0</v>
      </c>
      <c r="G282" s="15">
        <v>2.226</v>
      </c>
      <c r="H282" s="15">
        <v>2.3479999999999999</v>
      </c>
      <c r="I282" s="15">
        <v>2.472</v>
      </c>
      <c r="J282" s="45">
        <v>0</v>
      </c>
      <c r="K282" s="45">
        <v>0</v>
      </c>
      <c r="L282" s="44"/>
      <c r="M282" s="44"/>
      <c r="N282" s="44"/>
      <c r="O282" s="40" t="str">
        <f t="shared" si="13"/>
        <v>5652</v>
      </c>
      <c r="P282" s="39">
        <f t="shared" si="14"/>
        <v>0</v>
      </c>
      <c r="Q282" s="18">
        <f t="shared" si="15"/>
        <v>0.136184</v>
      </c>
    </row>
    <row r="283" spans="1:17" x14ac:dyDescent="0.25">
      <c r="A283" s="40" t="s">
        <v>1045</v>
      </c>
      <c r="B283" s="3">
        <v>235.27</v>
      </c>
      <c r="C283" s="3">
        <v>238.69399999999999</v>
      </c>
      <c r="D283" s="3">
        <v>244.006</v>
      </c>
      <c r="E283" s="3">
        <v>238.69800000000001</v>
      </c>
      <c r="F283" s="3">
        <v>239.608</v>
      </c>
      <c r="G283" s="15">
        <v>1.865</v>
      </c>
      <c r="H283" s="15">
        <v>1.966</v>
      </c>
      <c r="I283" s="15">
        <v>2.0699999999999998</v>
      </c>
      <c r="J283" s="45">
        <v>63</v>
      </c>
      <c r="K283" s="45">
        <v>381</v>
      </c>
      <c r="L283" s="44"/>
      <c r="M283" s="44"/>
      <c r="N283" s="44"/>
      <c r="O283" s="40" t="str">
        <f t="shared" si="13"/>
        <v>5653</v>
      </c>
      <c r="P283" s="39">
        <f t="shared" si="14"/>
        <v>381</v>
      </c>
      <c r="Q283" s="18">
        <f t="shared" si="15"/>
        <v>532.27240400000005</v>
      </c>
    </row>
    <row r="284" spans="1:17" x14ac:dyDescent="0.25">
      <c r="A284" s="40" t="s">
        <v>1046</v>
      </c>
      <c r="B284" s="3">
        <v>502.04599999999999</v>
      </c>
      <c r="C284" s="3">
        <v>502.89</v>
      </c>
      <c r="D284" s="3">
        <v>504.01</v>
      </c>
      <c r="E284" s="3">
        <v>503.01799999999997</v>
      </c>
      <c r="F284" s="3">
        <v>503.14600000000002</v>
      </c>
      <c r="G284" s="15">
        <v>1.865</v>
      </c>
      <c r="H284" s="15">
        <v>1.966</v>
      </c>
      <c r="I284" s="15">
        <v>2.0699999999999998</v>
      </c>
      <c r="J284" s="45">
        <v>0</v>
      </c>
      <c r="K284" s="45">
        <v>779</v>
      </c>
      <c r="L284" s="44"/>
      <c r="M284" s="44"/>
      <c r="N284" s="44"/>
      <c r="O284" s="40" t="str">
        <f t="shared" si="13"/>
        <v>5654</v>
      </c>
      <c r="P284" s="39">
        <f t="shared" si="14"/>
        <v>779</v>
      </c>
      <c r="Q284" s="18">
        <f t="shared" si="15"/>
        <v>988.68173999999999</v>
      </c>
    </row>
    <row r="285" spans="1:17" x14ac:dyDescent="0.25">
      <c r="A285" s="40" t="s">
        <v>1047</v>
      </c>
      <c r="B285" s="3">
        <v>525.255</v>
      </c>
      <c r="C285" s="3">
        <v>525.67200000000003</v>
      </c>
      <c r="D285" s="3">
        <v>526.05899999999997</v>
      </c>
      <c r="E285" s="3">
        <v>524.94399999999996</v>
      </c>
      <c r="F285" s="3">
        <v>525.76400000000001</v>
      </c>
      <c r="G285" s="15">
        <v>1.865</v>
      </c>
      <c r="H285" s="15">
        <v>1.966</v>
      </c>
      <c r="I285" s="15">
        <v>2.0699999999999998</v>
      </c>
      <c r="J285" s="45">
        <v>0</v>
      </c>
      <c r="K285" s="45">
        <v>1010</v>
      </c>
      <c r="L285" s="44"/>
      <c r="M285" s="44"/>
      <c r="N285" s="44"/>
      <c r="O285" s="40" t="str">
        <f t="shared" si="13"/>
        <v>5655</v>
      </c>
      <c r="P285" s="39">
        <f t="shared" si="14"/>
        <v>1010</v>
      </c>
      <c r="Q285" s="18">
        <f t="shared" si="15"/>
        <v>1033.4711520000001</v>
      </c>
    </row>
    <row r="286" spans="1:17" x14ac:dyDescent="0.25">
      <c r="A286" s="40" t="s">
        <v>1048</v>
      </c>
      <c r="B286" s="3">
        <v>451.233</v>
      </c>
      <c r="C286" s="3">
        <v>451.44900000000001</v>
      </c>
      <c r="D286" s="3">
        <v>451.69499999999999</v>
      </c>
      <c r="E286" s="3">
        <v>451.464</v>
      </c>
      <c r="F286" s="3">
        <v>451.49900000000002</v>
      </c>
      <c r="G286" s="15">
        <v>1.865</v>
      </c>
      <c r="H286" s="15">
        <v>1.966</v>
      </c>
      <c r="I286" s="15">
        <v>2.0699999999999998</v>
      </c>
      <c r="J286" s="45">
        <v>0</v>
      </c>
      <c r="K286" s="45">
        <v>723</v>
      </c>
      <c r="L286" s="44"/>
      <c r="M286" s="44"/>
      <c r="N286" s="44"/>
      <c r="O286" s="40" t="str">
        <f t="shared" si="13"/>
        <v>5656</v>
      </c>
      <c r="P286" s="39">
        <f t="shared" si="14"/>
        <v>723</v>
      </c>
      <c r="Q286" s="18">
        <f t="shared" si="15"/>
        <v>887.54873399999997</v>
      </c>
    </row>
    <row r="287" spans="1:17" x14ac:dyDescent="0.25">
      <c r="A287" s="40" t="s">
        <v>1049</v>
      </c>
      <c r="B287" s="3">
        <v>1.5940000000000001</v>
      </c>
      <c r="C287" s="3">
        <v>2.9489999999999998</v>
      </c>
      <c r="D287" s="3">
        <v>4.6740000000000004</v>
      </c>
      <c r="E287" s="3">
        <v>3.6549999999999998</v>
      </c>
      <c r="F287" s="3">
        <v>3.25</v>
      </c>
      <c r="G287" s="15">
        <v>1.865</v>
      </c>
      <c r="H287" s="15">
        <v>1.966</v>
      </c>
      <c r="I287" s="15">
        <v>2.0699999999999998</v>
      </c>
      <c r="J287" s="45">
        <v>0</v>
      </c>
      <c r="K287" s="45">
        <v>416</v>
      </c>
      <c r="L287" s="44"/>
      <c r="M287" s="44"/>
      <c r="N287" s="44"/>
      <c r="O287" s="40" t="str">
        <f t="shared" si="13"/>
        <v>5657</v>
      </c>
      <c r="P287" s="39">
        <f t="shared" si="14"/>
        <v>416</v>
      </c>
      <c r="Q287" s="18">
        <f t="shared" si="15"/>
        <v>5.7977339999999993</v>
      </c>
    </row>
    <row r="288" spans="1:17" x14ac:dyDescent="0.25">
      <c r="A288" s="40" t="s">
        <v>1050</v>
      </c>
      <c r="B288" s="3">
        <v>1.415</v>
      </c>
      <c r="C288" s="3">
        <v>2.649</v>
      </c>
      <c r="D288" s="3">
        <v>4.2519999999999998</v>
      </c>
      <c r="E288" s="3">
        <v>2.96</v>
      </c>
      <c r="F288" s="3">
        <v>2.96</v>
      </c>
      <c r="G288" s="15">
        <v>1.865</v>
      </c>
      <c r="H288" s="15">
        <v>1.966</v>
      </c>
      <c r="I288" s="15">
        <v>2.0699999999999998</v>
      </c>
      <c r="J288" s="45">
        <v>0</v>
      </c>
      <c r="K288" s="45">
        <v>0</v>
      </c>
      <c r="L288" s="44"/>
      <c r="M288" s="44"/>
      <c r="N288" s="44"/>
      <c r="O288" s="40" t="str">
        <f t="shared" si="13"/>
        <v>5658</v>
      </c>
      <c r="P288" s="39">
        <f t="shared" si="14"/>
        <v>0</v>
      </c>
      <c r="Q288" s="18">
        <f t="shared" si="15"/>
        <v>5.2079339999999998</v>
      </c>
    </row>
    <row r="289" spans="1:17" x14ac:dyDescent="0.25">
      <c r="A289" s="40" t="s">
        <v>1051</v>
      </c>
      <c r="B289" s="3">
        <v>17.053000000000001</v>
      </c>
      <c r="C289" s="3">
        <v>17.053000000000001</v>
      </c>
      <c r="D289" s="3">
        <v>17.053000000000001</v>
      </c>
      <c r="E289" s="3">
        <v>17.053000000000001</v>
      </c>
      <c r="F289" s="3">
        <v>17.053000000000001</v>
      </c>
      <c r="G289" s="15">
        <v>1.0940000000000001</v>
      </c>
      <c r="H289" s="15">
        <v>1.1539999999999999</v>
      </c>
      <c r="I289" s="15">
        <v>1.2150000000000001</v>
      </c>
      <c r="J289" s="45">
        <v>0</v>
      </c>
      <c r="K289" s="45">
        <v>6</v>
      </c>
      <c r="L289" s="44"/>
      <c r="M289" s="44"/>
      <c r="N289" s="44"/>
      <c r="O289" s="40" t="str">
        <f t="shared" si="13"/>
        <v>5659</v>
      </c>
      <c r="P289" s="39">
        <f t="shared" si="14"/>
        <v>6</v>
      </c>
      <c r="Q289" s="18">
        <f t="shared" si="15"/>
        <v>19.679161999999998</v>
      </c>
    </row>
    <row r="290" spans="1:17" x14ac:dyDescent="0.25">
      <c r="A290" s="40" t="s">
        <v>1052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15">
        <v>0</v>
      </c>
      <c r="H290" s="15">
        <v>0</v>
      </c>
      <c r="I290" s="15">
        <v>0</v>
      </c>
      <c r="J290" s="45">
        <v>0</v>
      </c>
      <c r="K290" s="45">
        <v>0</v>
      </c>
      <c r="L290" s="44"/>
      <c r="M290" s="44"/>
      <c r="N290" s="44"/>
      <c r="O290" s="40" t="str">
        <f t="shared" si="13"/>
        <v>5660</v>
      </c>
      <c r="P290" s="39">
        <f t="shared" si="14"/>
        <v>0</v>
      </c>
      <c r="Q290" s="18">
        <f t="shared" si="15"/>
        <v>0</v>
      </c>
    </row>
    <row r="291" spans="1:17" x14ac:dyDescent="0.25">
      <c r="A291" s="40" t="s">
        <v>1053</v>
      </c>
      <c r="B291" s="3">
        <v>64.191999999999993</v>
      </c>
      <c r="C291" s="3">
        <v>64.456999999999994</v>
      </c>
      <c r="D291" s="3">
        <v>64.816999999999993</v>
      </c>
      <c r="E291" s="3">
        <v>64.346999999999994</v>
      </c>
      <c r="F291" s="3">
        <v>64.518000000000001</v>
      </c>
      <c r="G291" s="15">
        <v>1.0940000000000001</v>
      </c>
      <c r="H291" s="15">
        <v>1.1539999999999999</v>
      </c>
      <c r="I291" s="15">
        <v>1.2150000000000001</v>
      </c>
      <c r="J291" s="45">
        <v>465</v>
      </c>
      <c r="K291" s="45">
        <v>559</v>
      </c>
      <c r="L291" s="44"/>
      <c r="M291" s="44"/>
      <c r="N291" s="44"/>
      <c r="O291" s="40" t="str">
        <f t="shared" si="13"/>
        <v>5661</v>
      </c>
      <c r="P291" s="39">
        <f t="shared" si="14"/>
        <v>559</v>
      </c>
      <c r="Q291" s="18">
        <f t="shared" si="15"/>
        <v>539.38337799999999</v>
      </c>
    </row>
    <row r="292" spans="1:17" x14ac:dyDescent="0.25">
      <c r="A292" s="40" t="s">
        <v>1054</v>
      </c>
      <c r="B292" s="3">
        <v>234.64599999999999</v>
      </c>
      <c r="C292" s="3">
        <v>235.822</v>
      </c>
      <c r="D292" s="3">
        <v>237.655</v>
      </c>
      <c r="E292" s="3">
        <v>235.072</v>
      </c>
      <c r="F292" s="3">
        <v>235.93700000000001</v>
      </c>
      <c r="G292" s="15">
        <v>1.8360000000000001</v>
      </c>
      <c r="H292" s="15">
        <v>1.9359999999999999</v>
      </c>
      <c r="I292" s="15">
        <v>2.0390000000000001</v>
      </c>
      <c r="J292" s="45">
        <v>0</v>
      </c>
      <c r="K292" s="45">
        <v>553</v>
      </c>
      <c r="L292" s="44"/>
      <c r="M292" s="44"/>
      <c r="N292" s="44"/>
      <c r="O292" s="40" t="str">
        <f t="shared" si="13"/>
        <v>5662</v>
      </c>
      <c r="P292" s="39">
        <f t="shared" si="14"/>
        <v>553</v>
      </c>
      <c r="Q292" s="18">
        <f t="shared" si="15"/>
        <v>456.55139199999996</v>
      </c>
    </row>
    <row r="293" spans="1:17" x14ac:dyDescent="0.25">
      <c r="A293" s="40" t="s">
        <v>1055</v>
      </c>
      <c r="B293" s="3">
        <v>498.471</v>
      </c>
      <c r="C293" s="3">
        <v>500.96199999999999</v>
      </c>
      <c r="D293" s="3">
        <v>503.91199999999998</v>
      </c>
      <c r="E293" s="3">
        <v>498.05599999999998</v>
      </c>
      <c r="F293" s="3">
        <v>501.54500000000002</v>
      </c>
      <c r="G293" s="15">
        <v>1.8360000000000001</v>
      </c>
      <c r="H293" s="15">
        <v>1.9359999999999999</v>
      </c>
      <c r="I293" s="15">
        <v>2.0390000000000001</v>
      </c>
      <c r="J293" s="45">
        <v>0</v>
      </c>
      <c r="K293" s="45">
        <v>928</v>
      </c>
      <c r="L293" s="44"/>
      <c r="M293" s="44"/>
      <c r="N293" s="44"/>
      <c r="O293" s="40" t="str">
        <f t="shared" si="13"/>
        <v>5663</v>
      </c>
      <c r="P293" s="39">
        <f t="shared" si="14"/>
        <v>928</v>
      </c>
      <c r="Q293" s="18">
        <f t="shared" si="15"/>
        <v>969.8624319999999</v>
      </c>
    </row>
    <row r="294" spans="1:17" x14ac:dyDescent="0.25">
      <c r="A294" s="40" t="s">
        <v>1056</v>
      </c>
      <c r="B294" s="3">
        <v>273.08199999999999</v>
      </c>
      <c r="C294" s="3">
        <v>277.541</v>
      </c>
      <c r="D294" s="3">
        <v>284.08199999999999</v>
      </c>
      <c r="E294" s="3">
        <v>276.67399999999998</v>
      </c>
      <c r="F294" s="3">
        <v>278.63600000000002</v>
      </c>
      <c r="G294" s="15">
        <v>1.8360000000000001</v>
      </c>
      <c r="H294" s="15">
        <v>1.9359999999999999</v>
      </c>
      <c r="I294" s="15">
        <v>2.0390000000000001</v>
      </c>
      <c r="J294" s="45">
        <v>0</v>
      </c>
      <c r="K294" s="45">
        <v>489</v>
      </c>
      <c r="L294" s="44"/>
      <c r="M294" s="44"/>
      <c r="N294" s="44"/>
      <c r="O294" s="40" t="str">
        <f t="shared" si="13"/>
        <v>5666</v>
      </c>
      <c r="P294" s="39">
        <f t="shared" si="14"/>
        <v>489</v>
      </c>
      <c r="Q294" s="18">
        <f t="shared" si="15"/>
        <v>537.31937600000003</v>
      </c>
    </row>
    <row r="295" spans="1:17" x14ac:dyDescent="0.25">
      <c r="A295" s="40" t="s">
        <v>1057</v>
      </c>
      <c r="B295" s="3">
        <v>259.29500000000002</v>
      </c>
      <c r="C295" s="3">
        <v>267.13099999999997</v>
      </c>
      <c r="D295" s="3">
        <v>277.77800000000002</v>
      </c>
      <c r="E295" s="3">
        <v>268.59699999999998</v>
      </c>
      <c r="F295" s="3">
        <v>267.63400000000001</v>
      </c>
      <c r="G295" s="15">
        <v>1.837</v>
      </c>
      <c r="H295" s="15">
        <v>1.9370000000000001</v>
      </c>
      <c r="I295" s="15">
        <v>2.0390000000000001</v>
      </c>
      <c r="J295" s="45">
        <v>0</v>
      </c>
      <c r="K295" s="45">
        <v>374</v>
      </c>
      <c r="L295" s="44"/>
      <c r="M295" s="44"/>
      <c r="N295" s="44"/>
      <c r="O295" s="40" t="str">
        <f t="shared" si="13"/>
        <v>5667</v>
      </c>
      <c r="P295" s="39">
        <f t="shared" si="14"/>
        <v>374</v>
      </c>
      <c r="Q295" s="18">
        <f t="shared" si="15"/>
        <v>517.43274699999995</v>
      </c>
    </row>
    <row r="296" spans="1:17" x14ac:dyDescent="0.25">
      <c r="A296" s="40" t="s">
        <v>1058</v>
      </c>
      <c r="B296" s="3">
        <v>51.889000000000003</v>
      </c>
      <c r="C296" s="3">
        <v>59.771999999999998</v>
      </c>
      <c r="D296" s="3">
        <v>69.209999999999994</v>
      </c>
      <c r="E296" s="3">
        <v>61.475999999999999</v>
      </c>
      <c r="F296" s="3">
        <v>59.52</v>
      </c>
      <c r="G296" s="15">
        <v>1.8360000000000001</v>
      </c>
      <c r="H296" s="15">
        <v>1.9359999999999999</v>
      </c>
      <c r="I296" s="15">
        <v>2.0390000000000001</v>
      </c>
      <c r="J296" s="45">
        <v>4</v>
      </c>
      <c r="K296" s="45">
        <v>71</v>
      </c>
      <c r="L296" s="44"/>
      <c r="M296" s="44"/>
      <c r="N296" s="44"/>
      <c r="O296" s="40" t="str">
        <f t="shared" si="13"/>
        <v>5668</v>
      </c>
      <c r="P296" s="39">
        <f t="shared" si="14"/>
        <v>71</v>
      </c>
      <c r="Q296" s="18">
        <f t="shared" si="15"/>
        <v>119.71859199999999</v>
      </c>
    </row>
    <row r="297" spans="1:17" x14ac:dyDescent="0.25">
      <c r="A297" s="40" t="s">
        <v>1059</v>
      </c>
      <c r="B297" s="3">
        <v>185.066</v>
      </c>
      <c r="C297" s="3">
        <v>185.66</v>
      </c>
      <c r="D297" s="3">
        <v>186.22200000000001</v>
      </c>
      <c r="E297" s="3">
        <v>184.76499999999999</v>
      </c>
      <c r="F297" s="3">
        <v>185.77099999999999</v>
      </c>
      <c r="G297" s="15">
        <v>1.665</v>
      </c>
      <c r="H297" s="15">
        <v>1.756</v>
      </c>
      <c r="I297" s="15">
        <v>1.8480000000000001</v>
      </c>
      <c r="J297" s="45">
        <v>0</v>
      </c>
      <c r="K297" s="45">
        <v>317</v>
      </c>
      <c r="L297" s="44"/>
      <c r="M297" s="44"/>
      <c r="N297" s="44"/>
      <c r="O297" s="40" t="str">
        <f t="shared" si="13"/>
        <v>5669</v>
      </c>
      <c r="P297" s="39">
        <f t="shared" si="14"/>
        <v>317</v>
      </c>
      <c r="Q297" s="18">
        <f t="shared" si="15"/>
        <v>326.01895999999999</v>
      </c>
    </row>
    <row r="298" spans="1:17" x14ac:dyDescent="0.25">
      <c r="A298" s="40" t="s">
        <v>1060</v>
      </c>
      <c r="B298" s="3">
        <v>62.36</v>
      </c>
      <c r="C298" s="3">
        <v>63.201999999999998</v>
      </c>
      <c r="D298" s="3">
        <v>63.991999999999997</v>
      </c>
      <c r="E298" s="3">
        <v>62.189</v>
      </c>
      <c r="F298" s="3">
        <v>63.363999999999997</v>
      </c>
      <c r="G298" s="15">
        <v>1.665</v>
      </c>
      <c r="H298" s="15">
        <v>1.756</v>
      </c>
      <c r="I298" s="15">
        <v>1.8480000000000001</v>
      </c>
      <c r="J298" s="45">
        <v>0</v>
      </c>
      <c r="K298" s="45">
        <v>122</v>
      </c>
      <c r="L298" s="44"/>
      <c r="M298" s="44"/>
      <c r="N298" s="44"/>
      <c r="O298" s="40" t="str">
        <f t="shared" si="13"/>
        <v>5670</v>
      </c>
      <c r="P298" s="39">
        <f t="shared" si="14"/>
        <v>122</v>
      </c>
      <c r="Q298" s="18">
        <f t="shared" si="15"/>
        <v>110.98271199999999</v>
      </c>
    </row>
    <row r="299" spans="1:17" x14ac:dyDescent="0.25">
      <c r="A299" s="40" t="s">
        <v>1061</v>
      </c>
      <c r="B299" s="3">
        <v>130.45500000000001</v>
      </c>
      <c r="C299" s="3">
        <v>130.50700000000001</v>
      </c>
      <c r="D299" s="3">
        <v>130.566</v>
      </c>
      <c r="E299" s="3">
        <v>130.602</v>
      </c>
      <c r="F299" s="3">
        <v>130.52099999999999</v>
      </c>
      <c r="G299" s="15">
        <v>2.36</v>
      </c>
      <c r="H299" s="15">
        <v>2.488</v>
      </c>
      <c r="I299" s="15">
        <v>2.62</v>
      </c>
      <c r="J299" s="45">
        <v>0</v>
      </c>
      <c r="K299" s="45">
        <v>184</v>
      </c>
      <c r="L299" s="44"/>
      <c r="M299" s="44"/>
      <c r="N299" s="44"/>
      <c r="O299" s="40" t="str">
        <f t="shared" si="13"/>
        <v>5671</v>
      </c>
      <c r="P299" s="39">
        <f t="shared" si="14"/>
        <v>184</v>
      </c>
      <c r="Q299" s="18">
        <f t="shared" si="15"/>
        <v>324.70141599999999</v>
      </c>
    </row>
    <row r="300" spans="1:17" x14ac:dyDescent="0.25">
      <c r="A300" s="40" t="s">
        <v>1062</v>
      </c>
      <c r="B300" s="3">
        <v>75.55</v>
      </c>
      <c r="C300" s="3">
        <v>106.758</v>
      </c>
      <c r="D300" s="3">
        <v>137.517</v>
      </c>
      <c r="E300" s="3">
        <v>106.48099999999999</v>
      </c>
      <c r="F300" s="3">
        <v>105.10599999999999</v>
      </c>
      <c r="G300" s="15">
        <v>1.931</v>
      </c>
      <c r="H300" s="15">
        <v>2.0369999999999999</v>
      </c>
      <c r="I300" s="15">
        <v>2.1440000000000001</v>
      </c>
      <c r="J300" s="45">
        <v>0</v>
      </c>
      <c r="K300" s="45">
        <v>120</v>
      </c>
      <c r="L300" s="44"/>
      <c r="M300" s="44"/>
      <c r="N300" s="44"/>
      <c r="O300" s="40" t="str">
        <f t="shared" si="13"/>
        <v>5701</v>
      </c>
      <c r="P300" s="39">
        <f t="shared" si="14"/>
        <v>120</v>
      </c>
      <c r="Q300" s="18">
        <f t="shared" si="15"/>
        <v>217.46604599999998</v>
      </c>
    </row>
    <row r="301" spans="1:17" x14ac:dyDescent="0.25">
      <c r="A301" s="40" t="s">
        <v>1063</v>
      </c>
      <c r="B301" s="3">
        <v>847.87699999999995</v>
      </c>
      <c r="C301" s="3">
        <v>898.57500000000005</v>
      </c>
      <c r="D301" s="3">
        <v>954.75800000000004</v>
      </c>
      <c r="E301" s="3">
        <v>896.53700000000003</v>
      </c>
      <c r="F301" s="3">
        <v>908.28700000000003</v>
      </c>
      <c r="G301" s="15">
        <v>1.931</v>
      </c>
      <c r="H301" s="15">
        <v>2.0369999999999999</v>
      </c>
      <c r="I301" s="15">
        <v>2.1440000000000001</v>
      </c>
      <c r="J301" s="45">
        <v>0</v>
      </c>
      <c r="K301" s="45">
        <v>1791</v>
      </c>
      <c r="L301" s="44"/>
      <c r="M301" s="44"/>
      <c r="N301" s="44"/>
      <c r="O301" s="40" t="str">
        <f t="shared" si="13"/>
        <v>5702</v>
      </c>
      <c r="P301" s="39">
        <f t="shared" si="14"/>
        <v>1791</v>
      </c>
      <c r="Q301" s="18">
        <f t="shared" si="15"/>
        <v>1830.397275</v>
      </c>
    </row>
    <row r="302" spans="1:17" x14ac:dyDescent="0.25">
      <c r="A302" s="40" t="s">
        <v>1064</v>
      </c>
      <c r="B302" s="3">
        <v>1265.596</v>
      </c>
      <c r="C302" s="3">
        <v>1364.8889999999999</v>
      </c>
      <c r="D302" s="3">
        <v>1405.2619999999999</v>
      </c>
      <c r="E302" s="3">
        <v>1343.999</v>
      </c>
      <c r="F302" s="3">
        <v>1373.22</v>
      </c>
      <c r="G302" s="15">
        <v>2.2360000000000002</v>
      </c>
      <c r="H302" s="15">
        <v>2.3580000000000001</v>
      </c>
      <c r="I302" s="15">
        <v>2.4820000000000002</v>
      </c>
      <c r="J302" s="45">
        <v>17</v>
      </c>
      <c r="K302" s="45">
        <v>2318</v>
      </c>
      <c r="L302" s="44"/>
      <c r="M302" s="44"/>
      <c r="N302" s="44"/>
      <c r="O302" s="40" t="str">
        <f t="shared" si="13"/>
        <v>5703</v>
      </c>
      <c r="P302" s="39">
        <f t="shared" si="14"/>
        <v>2318</v>
      </c>
      <c r="Q302" s="18">
        <f t="shared" si="15"/>
        <v>3235.4082619999999</v>
      </c>
    </row>
    <row r="303" spans="1:17" x14ac:dyDescent="0.25">
      <c r="A303" s="40" t="s">
        <v>1065</v>
      </c>
      <c r="B303" s="3">
        <v>92.858999999999995</v>
      </c>
      <c r="C303" s="3">
        <v>176.63</v>
      </c>
      <c r="D303" s="3">
        <v>243.833</v>
      </c>
      <c r="E303" s="3">
        <v>163.60599999999999</v>
      </c>
      <c r="F303" s="3">
        <v>188.18600000000001</v>
      </c>
      <c r="G303" s="15">
        <v>1.8080000000000001</v>
      </c>
      <c r="H303" s="15">
        <v>1.9059999999999999</v>
      </c>
      <c r="I303" s="15">
        <v>2.0070000000000001</v>
      </c>
      <c r="J303" s="45">
        <v>0</v>
      </c>
      <c r="K303" s="45">
        <v>24</v>
      </c>
      <c r="L303" s="44"/>
      <c r="M303" s="44"/>
      <c r="N303" s="44"/>
      <c r="O303" s="40" t="str">
        <f t="shared" si="13"/>
        <v>5704</v>
      </c>
      <c r="P303" s="39">
        <f t="shared" si="14"/>
        <v>24</v>
      </c>
      <c r="Q303" s="18">
        <f t="shared" si="15"/>
        <v>336.65677999999997</v>
      </c>
    </row>
    <row r="304" spans="1:17" x14ac:dyDescent="0.25">
      <c r="A304" s="40" t="s">
        <v>1066</v>
      </c>
      <c r="B304" s="3">
        <v>59.73</v>
      </c>
      <c r="C304" s="3">
        <v>114.583</v>
      </c>
      <c r="D304" s="3">
        <v>161.86099999999999</v>
      </c>
      <c r="E304" s="3">
        <v>112.297</v>
      </c>
      <c r="F304" s="3">
        <v>122.78100000000001</v>
      </c>
      <c r="G304" s="15">
        <v>1.8080000000000001</v>
      </c>
      <c r="H304" s="15">
        <v>1.9059999999999999</v>
      </c>
      <c r="I304" s="15">
        <v>2.0070000000000001</v>
      </c>
      <c r="J304" s="45">
        <v>0</v>
      </c>
      <c r="K304" s="45">
        <v>4</v>
      </c>
      <c r="L304" s="44"/>
      <c r="M304" s="44"/>
      <c r="N304" s="44"/>
      <c r="O304" s="40" t="str">
        <f t="shared" si="13"/>
        <v>5705</v>
      </c>
      <c r="P304" s="39">
        <f t="shared" si="14"/>
        <v>4</v>
      </c>
      <c r="Q304" s="18">
        <f t="shared" si="15"/>
        <v>218.39519799999999</v>
      </c>
    </row>
    <row r="305" spans="1:17" x14ac:dyDescent="0.25">
      <c r="A305" s="40" t="s">
        <v>1067</v>
      </c>
      <c r="B305" s="3">
        <v>16.739000000000001</v>
      </c>
      <c r="C305" s="3">
        <v>36.03</v>
      </c>
      <c r="D305" s="3">
        <v>54.244</v>
      </c>
      <c r="E305" s="3">
        <v>37.465000000000003</v>
      </c>
      <c r="F305" s="3">
        <v>39.332999999999998</v>
      </c>
      <c r="G305" s="15">
        <v>1.8080000000000001</v>
      </c>
      <c r="H305" s="15">
        <v>1.9059999999999999</v>
      </c>
      <c r="I305" s="15">
        <v>2.0070000000000001</v>
      </c>
      <c r="J305" s="45">
        <v>0</v>
      </c>
      <c r="K305" s="45">
        <v>6</v>
      </c>
      <c r="L305" s="44"/>
      <c r="M305" s="44"/>
      <c r="N305" s="44"/>
      <c r="O305" s="40" t="str">
        <f t="shared" si="13"/>
        <v>5706</v>
      </c>
      <c r="P305" s="39">
        <f t="shared" si="14"/>
        <v>6</v>
      </c>
      <c r="Q305" s="18">
        <f t="shared" si="15"/>
        <v>68.673180000000002</v>
      </c>
    </row>
    <row r="306" spans="1:17" x14ac:dyDescent="0.25">
      <c r="A306" s="40" t="s">
        <v>1068</v>
      </c>
      <c r="B306" s="3">
        <v>199.58199999999999</v>
      </c>
      <c r="C306" s="3">
        <v>213.245</v>
      </c>
      <c r="D306" s="3">
        <v>221.96899999999999</v>
      </c>
      <c r="E306" s="3">
        <v>210.58799999999999</v>
      </c>
      <c r="F306" s="3">
        <v>213.76900000000001</v>
      </c>
      <c r="G306" s="15">
        <v>2.2360000000000002</v>
      </c>
      <c r="H306" s="15">
        <v>2.3580000000000001</v>
      </c>
      <c r="I306" s="15">
        <v>2.4820000000000002</v>
      </c>
      <c r="J306" s="45">
        <v>0</v>
      </c>
      <c r="K306" s="45">
        <v>741</v>
      </c>
      <c r="L306" s="44"/>
      <c r="M306" s="44"/>
      <c r="N306" s="44"/>
      <c r="O306" s="40" t="str">
        <f t="shared" si="13"/>
        <v>5707</v>
      </c>
      <c r="P306" s="39">
        <f t="shared" si="14"/>
        <v>741</v>
      </c>
      <c r="Q306" s="18">
        <f t="shared" si="15"/>
        <v>502.83171000000004</v>
      </c>
    </row>
    <row r="307" spans="1:17" x14ac:dyDescent="0.25">
      <c r="A307" s="40" t="s">
        <v>1069</v>
      </c>
      <c r="B307" s="3">
        <v>548.77200000000005</v>
      </c>
      <c r="C307" s="3">
        <v>563.13099999999997</v>
      </c>
      <c r="D307" s="3">
        <v>570.16099999999994</v>
      </c>
      <c r="E307" s="3">
        <v>556.07000000000005</v>
      </c>
      <c r="F307" s="3">
        <v>564.09799999999996</v>
      </c>
      <c r="G307" s="15">
        <v>2.2360000000000002</v>
      </c>
      <c r="H307" s="15">
        <v>2.3580000000000001</v>
      </c>
      <c r="I307" s="15">
        <v>2.4820000000000002</v>
      </c>
      <c r="J307" s="45">
        <v>0</v>
      </c>
      <c r="K307" s="45">
        <v>1641</v>
      </c>
      <c r="L307" s="44"/>
      <c r="M307" s="44"/>
      <c r="N307" s="44"/>
      <c r="O307" s="40" t="str">
        <f t="shared" si="13"/>
        <v>5708</v>
      </c>
      <c r="P307" s="39">
        <f t="shared" si="14"/>
        <v>1641</v>
      </c>
      <c r="Q307" s="18">
        <f t="shared" si="15"/>
        <v>1327.8628980000001</v>
      </c>
    </row>
    <row r="308" spans="1:17" x14ac:dyDescent="0.25">
      <c r="A308" s="40" t="s">
        <v>1070</v>
      </c>
      <c r="B308" s="3">
        <v>1055.7750000000001</v>
      </c>
      <c r="C308" s="3">
        <v>1096.817</v>
      </c>
      <c r="D308" s="3">
        <v>1127.837</v>
      </c>
      <c r="E308" s="3">
        <v>1092.847</v>
      </c>
      <c r="F308" s="3">
        <v>1100.1120000000001</v>
      </c>
      <c r="G308" s="15">
        <v>1.8080000000000001</v>
      </c>
      <c r="H308" s="15">
        <v>1.9059999999999999</v>
      </c>
      <c r="I308" s="15">
        <v>2.0070000000000001</v>
      </c>
      <c r="J308" s="45">
        <v>40</v>
      </c>
      <c r="K308" s="45">
        <v>1913</v>
      </c>
      <c r="L308" s="44"/>
      <c r="M308" s="44"/>
      <c r="N308" s="44"/>
      <c r="O308" s="40" t="str">
        <f t="shared" si="13"/>
        <v>5709</v>
      </c>
      <c r="P308" s="39">
        <f t="shared" si="14"/>
        <v>1913</v>
      </c>
      <c r="Q308" s="18">
        <f t="shared" si="15"/>
        <v>2130.5332020000001</v>
      </c>
    </row>
    <row r="309" spans="1:17" x14ac:dyDescent="0.25">
      <c r="A309" s="40" t="s">
        <v>1071</v>
      </c>
      <c r="B309" s="3">
        <v>131.86000000000001</v>
      </c>
      <c r="C309" s="3">
        <v>134.55600000000001</v>
      </c>
      <c r="D309" s="3">
        <v>137.595</v>
      </c>
      <c r="E309" s="3">
        <v>139.477</v>
      </c>
      <c r="F309" s="3">
        <v>134.583</v>
      </c>
      <c r="G309" s="15">
        <v>1.931</v>
      </c>
      <c r="H309" s="15">
        <v>2.0369999999999999</v>
      </c>
      <c r="I309" s="15">
        <v>2.1440000000000001</v>
      </c>
      <c r="J309" s="45">
        <v>0</v>
      </c>
      <c r="K309" s="45">
        <v>291</v>
      </c>
      <c r="L309" s="44"/>
      <c r="M309" s="44"/>
      <c r="N309" s="44"/>
      <c r="O309" s="40" t="str">
        <f t="shared" si="13"/>
        <v>5710</v>
      </c>
      <c r="P309" s="39">
        <f t="shared" si="14"/>
        <v>291</v>
      </c>
      <c r="Q309" s="18">
        <f t="shared" si="15"/>
        <v>274.09057200000001</v>
      </c>
    </row>
    <row r="310" spans="1:17" x14ac:dyDescent="0.25">
      <c r="A310" s="40" t="s">
        <v>1072</v>
      </c>
      <c r="B310" s="3">
        <v>168.95</v>
      </c>
      <c r="C310" s="3">
        <v>170.727</v>
      </c>
      <c r="D310" s="3">
        <v>172.73500000000001</v>
      </c>
      <c r="E310" s="3">
        <v>170.87700000000001</v>
      </c>
      <c r="F310" s="3">
        <v>171.19399999999999</v>
      </c>
      <c r="G310" s="15">
        <v>1.931</v>
      </c>
      <c r="H310" s="15">
        <v>2.0369999999999999</v>
      </c>
      <c r="I310" s="15">
        <v>2.1440000000000001</v>
      </c>
      <c r="J310" s="45">
        <v>0</v>
      </c>
      <c r="K310" s="45">
        <v>349</v>
      </c>
      <c r="L310" s="44"/>
      <c r="M310" s="44"/>
      <c r="N310" s="44"/>
      <c r="O310" s="40" t="str">
        <f t="shared" si="13"/>
        <v>5711</v>
      </c>
      <c r="P310" s="39">
        <f t="shared" si="14"/>
        <v>349</v>
      </c>
      <c r="Q310" s="18">
        <f t="shared" si="15"/>
        <v>347.77089899999999</v>
      </c>
    </row>
    <row r="311" spans="1:17" x14ac:dyDescent="0.25">
      <c r="A311" s="40" t="s">
        <v>1073</v>
      </c>
      <c r="B311" s="3">
        <v>203.84800000000001</v>
      </c>
      <c r="C311" s="3">
        <v>207.65600000000001</v>
      </c>
      <c r="D311" s="3">
        <v>212.005</v>
      </c>
      <c r="E311" s="3">
        <v>205.858</v>
      </c>
      <c r="F311" s="3">
        <v>208.15799999999999</v>
      </c>
      <c r="G311" s="15">
        <v>1.9319999999999999</v>
      </c>
      <c r="H311" s="15">
        <v>2.0369999999999999</v>
      </c>
      <c r="I311" s="15">
        <v>2.1440000000000001</v>
      </c>
      <c r="J311" s="45">
        <v>0</v>
      </c>
      <c r="K311" s="45">
        <v>396</v>
      </c>
      <c r="L311" s="44"/>
      <c r="M311" s="44"/>
      <c r="N311" s="44"/>
      <c r="O311" s="40" t="str">
        <f t="shared" si="13"/>
        <v>5712</v>
      </c>
      <c r="P311" s="39">
        <f t="shared" si="14"/>
        <v>396</v>
      </c>
      <c r="Q311" s="18">
        <f t="shared" si="15"/>
        <v>422.995272</v>
      </c>
    </row>
    <row r="312" spans="1:17" x14ac:dyDescent="0.25">
      <c r="A312" s="40" t="s">
        <v>1074</v>
      </c>
      <c r="B312" s="3">
        <v>299.11700000000002</v>
      </c>
      <c r="C312" s="3">
        <v>305.072</v>
      </c>
      <c r="D312" s="3">
        <v>311.964</v>
      </c>
      <c r="E312" s="3">
        <v>308.815</v>
      </c>
      <c r="F312" s="3">
        <v>305.81299999999999</v>
      </c>
      <c r="G312" s="15">
        <v>1.931</v>
      </c>
      <c r="H312" s="15">
        <v>2.0369999999999999</v>
      </c>
      <c r="I312" s="15">
        <v>2.1440000000000001</v>
      </c>
      <c r="J312" s="45">
        <v>0</v>
      </c>
      <c r="K312" s="45">
        <v>621</v>
      </c>
      <c r="L312" s="44"/>
      <c r="M312" s="44"/>
      <c r="N312" s="44"/>
      <c r="O312" s="40" t="str">
        <f t="shared" si="13"/>
        <v>5713</v>
      </c>
      <c r="P312" s="39">
        <f t="shared" si="14"/>
        <v>621</v>
      </c>
      <c r="Q312" s="18">
        <f t="shared" si="15"/>
        <v>621.43166399999996</v>
      </c>
    </row>
    <row r="313" spans="1:17" x14ac:dyDescent="0.25">
      <c r="A313" s="40" t="s">
        <v>1075</v>
      </c>
      <c r="B313" s="3">
        <v>372.51799999999997</v>
      </c>
      <c r="C313" s="3">
        <v>404.34100000000001</v>
      </c>
      <c r="D313" s="3">
        <v>432.97500000000002</v>
      </c>
      <c r="E313" s="3">
        <v>400.09699999999998</v>
      </c>
      <c r="F313" s="3">
        <v>399.245</v>
      </c>
      <c r="G313" s="15">
        <v>2.2360000000000002</v>
      </c>
      <c r="H313" s="15">
        <v>2.3580000000000001</v>
      </c>
      <c r="I313" s="15">
        <v>2.4820000000000002</v>
      </c>
      <c r="J313" s="45">
        <v>0</v>
      </c>
      <c r="K313" s="45">
        <v>545</v>
      </c>
      <c r="L313" s="44"/>
      <c r="M313" s="44"/>
      <c r="N313" s="44"/>
      <c r="O313" s="40" t="str">
        <f t="shared" si="13"/>
        <v>5714</v>
      </c>
      <c r="P313" s="39">
        <f t="shared" si="14"/>
        <v>545</v>
      </c>
      <c r="Q313" s="18">
        <f t="shared" si="15"/>
        <v>953.43607800000007</v>
      </c>
    </row>
    <row r="314" spans="1:17" x14ac:dyDescent="0.25">
      <c r="A314" s="40" t="s">
        <v>1076</v>
      </c>
      <c r="B314" s="3">
        <v>32.642000000000003</v>
      </c>
      <c r="C314" s="3">
        <v>55.01</v>
      </c>
      <c r="D314" s="3">
        <v>71.244</v>
      </c>
      <c r="E314" s="3">
        <v>52.829000000000001</v>
      </c>
      <c r="F314" s="3">
        <v>38.51</v>
      </c>
      <c r="G314" s="15">
        <v>2.5590000000000002</v>
      </c>
      <c r="H314" s="15">
        <v>2.6989999999999998</v>
      </c>
      <c r="I314" s="15">
        <v>2.8410000000000002</v>
      </c>
      <c r="J314" s="45">
        <v>0</v>
      </c>
      <c r="K314" s="45">
        <v>36</v>
      </c>
      <c r="L314" s="44"/>
      <c r="M314" s="44"/>
      <c r="N314" s="44"/>
      <c r="O314" s="40" t="str">
        <f t="shared" si="13"/>
        <v>5715</v>
      </c>
      <c r="P314" s="39">
        <f t="shared" si="14"/>
        <v>36</v>
      </c>
      <c r="Q314" s="18">
        <f t="shared" si="15"/>
        <v>148.47198999999998</v>
      </c>
    </row>
    <row r="315" spans="1:17" x14ac:dyDescent="0.25">
      <c r="A315" s="40" t="s">
        <v>1077</v>
      </c>
      <c r="B315" s="3">
        <v>59.625999999999998</v>
      </c>
      <c r="C315" s="3">
        <v>80.858999999999995</v>
      </c>
      <c r="D315" s="3">
        <v>101.345</v>
      </c>
      <c r="E315" s="3">
        <v>82.305999999999997</v>
      </c>
      <c r="F315" s="3">
        <v>80.587999999999994</v>
      </c>
      <c r="G315" s="15">
        <v>2.2360000000000002</v>
      </c>
      <c r="H315" s="15">
        <v>2.3580000000000001</v>
      </c>
      <c r="I315" s="15">
        <v>2.4820000000000002</v>
      </c>
      <c r="J315" s="45">
        <v>0</v>
      </c>
      <c r="K315" s="45">
        <v>68</v>
      </c>
      <c r="L315" s="44"/>
      <c r="M315" s="44"/>
      <c r="N315" s="44"/>
      <c r="O315" s="40" t="str">
        <f t="shared" si="13"/>
        <v>5716</v>
      </c>
      <c r="P315" s="39">
        <f t="shared" si="14"/>
        <v>68</v>
      </c>
      <c r="Q315" s="18">
        <f t="shared" si="15"/>
        <v>190.66552199999998</v>
      </c>
    </row>
    <row r="316" spans="1:17" x14ac:dyDescent="0.25">
      <c r="A316" s="40" t="s">
        <v>1078</v>
      </c>
      <c r="B316" s="3">
        <v>142.72499999999999</v>
      </c>
      <c r="C316" s="3">
        <v>144.874</v>
      </c>
      <c r="D316" s="3">
        <v>147.29400000000001</v>
      </c>
      <c r="E316" s="3">
        <v>144.79300000000001</v>
      </c>
      <c r="F316" s="3">
        <v>143.45599999999999</v>
      </c>
      <c r="G316" s="15">
        <v>2.4260000000000002</v>
      </c>
      <c r="H316" s="15">
        <v>2.5579999999999998</v>
      </c>
      <c r="I316" s="15">
        <v>2.6930000000000001</v>
      </c>
      <c r="J316" s="45">
        <v>0</v>
      </c>
      <c r="K316" s="45">
        <v>290</v>
      </c>
      <c r="L316" s="44"/>
      <c r="M316" s="44"/>
      <c r="N316" s="44"/>
      <c r="O316" s="40" t="str">
        <f t="shared" si="13"/>
        <v>5717</v>
      </c>
      <c r="P316" s="39">
        <f t="shared" si="14"/>
        <v>290</v>
      </c>
      <c r="Q316" s="18">
        <f t="shared" si="15"/>
        <v>370.58769199999995</v>
      </c>
    </row>
    <row r="317" spans="1:17" x14ac:dyDescent="0.25">
      <c r="A317" s="40" t="s">
        <v>1079</v>
      </c>
      <c r="B317" s="3">
        <v>233.04400000000001</v>
      </c>
      <c r="C317" s="3">
        <v>238.19</v>
      </c>
      <c r="D317" s="3">
        <v>244.041</v>
      </c>
      <c r="E317" s="3">
        <v>237.98</v>
      </c>
      <c r="F317" s="3">
        <v>239.21199999999999</v>
      </c>
      <c r="G317" s="15">
        <v>2.4260000000000002</v>
      </c>
      <c r="H317" s="15">
        <v>2.5579999999999998</v>
      </c>
      <c r="I317" s="15">
        <v>2.6930000000000001</v>
      </c>
      <c r="J317" s="45">
        <v>0</v>
      </c>
      <c r="K317" s="45">
        <v>547</v>
      </c>
      <c r="L317" s="44"/>
      <c r="M317" s="44"/>
      <c r="N317" s="44"/>
      <c r="O317" s="40" t="str">
        <f t="shared" si="13"/>
        <v>5718</v>
      </c>
      <c r="P317" s="39">
        <f t="shared" si="14"/>
        <v>547</v>
      </c>
      <c r="Q317" s="18">
        <f t="shared" si="15"/>
        <v>609.29001999999991</v>
      </c>
    </row>
    <row r="318" spans="1:17" x14ac:dyDescent="0.25">
      <c r="A318" s="40" t="s">
        <v>1080</v>
      </c>
      <c r="B318" s="3">
        <v>193.547</v>
      </c>
      <c r="C318" s="3">
        <v>194.84899999999999</v>
      </c>
      <c r="D318" s="3">
        <v>196.328</v>
      </c>
      <c r="E318" s="3">
        <v>195.69399999999999</v>
      </c>
      <c r="F318" s="3">
        <v>194.916</v>
      </c>
      <c r="G318" s="15">
        <v>2.4260000000000002</v>
      </c>
      <c r="H318" s="15">
        <v>2.5579999999999998</v>
      </c>
      <c r="I318" s="15">
        <v>2.6930000000000001</v>
      </c>
      <c r="J318" s="45">
        <v>0</v>
      </c>
      <c r="K318" s="45">
        <v>438</v>
      </c>
      <c r="L318" s="44"/>
      <c r="M318" s="44"/>
      <c r="N318" s="44"/>
      <c r="O318" s="40" t="str">
        <f t="shared" si="13"/>
        <v>5719</v>
      </c>
      <c r="P318" s="39">
        <f t="shared" si="14"/>
        <v>438</v>
      </c>
      <c r="Q318" s="18">
        <f t="shared" si="15"/>
        <v>498.42374199999995</v>
      </c>
    </row>
    <row r="319" spans="1:17" x14ac:dyDescent="0.25">
      <c r="A319" s="40" t="s">
        <v>1081</v>
      </c>
      <c r="B319" s="3">
        <v>686.42700000000002</v>
      </c>
      <c r="C319" s="3">
        <v>725.31</v>
      </c>
      <c r="D319" s="3">
        <v>772.9</v>
      </c>
      <c r="E319" s="3">
        <v>730.22799999999995</v>
      </c>
      <c r="F319" s="3">
        <v>721.399</v>
      </c>
      <c r="G319" s="15">
        <v>1.827</v>
      </c>
      <c r="H319" s="15">
        <v>1.9259999999999999</v>
      </c>
      <c r="I319" s="15">
        <v>2.028</v>
      </c>
      <c r="J319" s="45">
        <v>0</v>
      </c>
      <c r="K319" s="45">
        <v>836</v>
      </c>
      <c r="L319" s="44"/>
      <c r="M319" s="44"/>
      <c r="N319" s="44"/>
      <c r="O319" s="40" t="str">
        <f t="shared" si="13"/>
        <v>5720</v>
      </c>
      <c r="P319" s="39">
        <f t="shared" si="14"/>
        <v>836</v>
      </c>
      <c r="Q319" s="18">
        <f t="shared" si="15"/>
        <v>1396.9470599999997</v>
      </c>
    </row>
    <row r="320" spans="1:17" x14ac:dyDescent="0.25">
      <c r="A320" s="40" t="s">
        <v>1082</v>
      </c>
      <c r="B320" s="3">
        <v>211.917</v>
      </c>
      <c r="C320" s="3">
        <v>314.44400000000002</v>
      </c>
      <c r="D320" s="3">
        <v>437.79399999999998</v>
      </c>
      <c r="E320" s="3">
        <v>320.95</v>
      </c>
      <c r="F320" s="3">
        <v>304.37900000000002</v>
      </c>
      <c r="G320" s="15">
        <v>2.5590000000000002</v>
      </c>
      <c r="H320" s="15">
        <v>2.6989999999999998</v>
      </c>
      <c r="I320" s="15">
        <v>2.8410000000000002</v>
      </c>
      <c r="J320" s="45">
        <v>0</v>
      </c>
      <c r="K320" s="45">
        <v>325</v>
      </c>
      <c r="L320" s="44"/>
      <c r="M320" s="44"/>
      <c r="N320" s="44"/>
      <c r="O320" s="40" t="str">
        <f t="shared" si="13"/>
        <v>5721</v>
      </c>
      <c r="P320" s="39">
        <f t="shared" si="14"/>
        <v>325</v>
      </c>
      <c r="Q320" s="18">
        <f t="shared" si="15"/>
        <v>848.68435599999998</v>
      </c>
    </row>
    <row r="321" spans="1:17" x14ac:dyDescent="0.25">
      <c r="A321" s="40" t="s">
        <v>1083</v>
      </c>
      <c r="B321" s="3">
        <v>119.19199999999999</v>
      </c>
      <c r="C321" s="3">
        <v>122.48699999999999</v>
      </c>
      <c r="D321" s="3">
        <v>126.367</v>
      </c>
      <c r="E321" s="3">
        <v>122.041</v>
      </c>
      <c r="F321" s="3">
        <v>122.958</v>
      </c>
      <c r="G321" s="15">
        <v>2.4260000000000002</v>
      </c>
      <c r="H321" s="15">
        <v>2.5579999999999998</v>
      </c>
      <c r="I321" s="15">
        <v>2.6930000000000001</v>
      </c>
      <c r="J321" s="45">
        <v>0</v>
      </c>
      <c r="K321" s="45">
        <v>330</v>
      </c>
      <c r="L321" s="44"/>
      <c r="M321" s="44"/>
      <c r="N321" s="44"/>
      <c r="O321" s="40" t="str">
        <f t="shared" si="13"/>
        <v>5723</v>
      </c>
      <c r="P321" s="39">
        <f t="shared" si="14"/>
        <v>330</v>
      </c>
      <c r="Q321" s="18">
        <f t="shared" si="15"/>
        <v>313.32174599999996</v>
      </c>
    </row>
    <row r="322" spans="1:17" x14ac:dyDescent="0.25">
      <c r="A322" s="40" t="s">
        <v>1084</v>
      </c>
      <c r="B322" s="3">
        <v>1002.362</v>
      </c>
      <c r="C322" s="3">
        <v>1036.498</v>
      </c>
      <c r="D322" s="3">
        <v>1077.2819999999999</v>
      </c>
      <c r="E322" s="3">
        <v>1044.402</v>
      </c>
      <c r="F322" s="3">
        <v>1024.277</v>
      </c>
      <c r="G322" s="15">
        <v>1.827</v>
      </c>
      <c r="H322" s="15">
        <v>1.9259999999999999</v>
      </c>
      <c r="I322" s="15">
        <v>2.028</v>
      </c>
      <c r="J322" s="45">
        <v>0</v>
      </c>
      <c r="K322" s="45">
        <v>2401</v>
      </c>
      <c r="L322" s="44"/>
      <c r="M322" s="44"/>
      <c r="N322" s="44"/>
      <c r="O322" s="40" t="str">
        <f t="shared" si="13"/>
        <v>5724</v>
      </c>
      <c r="P322" s="39">
        <f t="shared" si="14"/>
        <v>2401</v>
      </c>
      <c r="Q322" s="18">
        <f t="shared" si="15"/>
        <v>1996.2951479999999</v>
      </c>
    </row>
    <row r="323" spans="1:17" x14ac:dyDescent="0.25">
      <c r="A323" s="40" t="s">
        <v>1085</v>
      </c>
      <c r="B323" s="3">
        <v>1772.5519999999999</v>
      </c>
      <c r="C323" s="3">
        <v>1790.5150000000001</v>
      </c>
      <c r="D323" s="3">
        <v>1811.5050000000001</v>
      </c>
      <c r="E323" s="3">
        <v>1795.2260000000001</v>
      </c>
      <c r="F323" s="3">
        <v>1785.153</v>
      </c>
      <c r="G323" s="15">
        <v>2.3029999999999999</v>
      </c>
      <c r="H323" s="15">
        <v>2.4279999999999999</v>
      </c>
      <c r="I323" s="15">
        <v>2.556</v>
      </c>
      <c r="J323" s="45">
        <v>0</v>
      </c>
      <c r="K323" s="45">
        <v>3299</v>
      </c>
      <c r="L323" s="44"/>
      <c r="M323" s="44"/>
      <c r="N323" s="44"/>
      <c r="O323" s="40" t="str">
        <f t="shared" si="13"/>
        <v>5725</v>
      </c>
      <c r="P323" s="39">
        <f t="shared" si="14"/>
        <v>3299</v>
      </c>
      <c r="Q323" s="18">
        <f t="shared" si="15"/>
        <v>4347.3704200000002</v>
      </c>
    </row>
    <row r="324" spans="1:17" x14ac:dyDescent="0.25">
      <c r="A324" s="40" t="s">
        <v>1086</v>
      </c>
      <c r="B324" s="3">
        <v>5.2720000000000002</v>
      </c>
      <c r="C324" s="3">
        <v>10.298999999999999</v>
      </c>
      <c r="D324" s="3">
        <v>17.065999999999999</v>
      </c>
      <c r="E324" s="3">
        <v>14.481</v>
      </c>
      <c r="F324" s="3">
        <v>4.4260000000000002</v>
      </c>
      <c r="G324" s="15">
        <v>2.08</v>
      </c>
      <c r="H324" s="15">
        <v>2.1930000000000001</v>
      </c>
      <c r="I324" s="15">
        <v>2.3090000000000002</v>
      </c>
      <c r="J324" s="45">
        <v>0</v>
      </c>
      <c r="K324" s="45">
        <v>0</v>
      </c>
      <c r="L324" s="44"/>
      <c r="M324" s="44"/>
      <c r="N324" s="44"/>
      <c r="O324" s="40" t="str">
        <f t="shared" si="13"/>
        <v>5726</v>
      </c>
      <c r="P324" s="39">
        <f t="shared" si="14"/>
        <v>0</v>
      </c>
      <c r="Q324" s="18">
        <f t="shared" si="15"/>
        <v>22.585706999999999</v>
      </c>
    </row>
    <row r="325" spans="1:17" x14ac:dyDescent="0.25">
      <c r="A325" s="40" t="s">
        <v>1087</v>
      </c>
      <c r="B325" s="3">
        <v>1001.777</v>
      </c>
      <c r="C325" s="3">
        <v>1013.039</v>
      </c>
      <c r="D325" s="3">
        <v>1027.1199999999999</v>
      </c>
      <c r="E325" s="3">
        <v>1017.615</v>
      </c>
      <c r="F325" s="3">
        <v>1012.397</v>
      </c>
      <c r="G325" s="15">
        <v>2.3029999999999999</v>
      </c>
      <c r="H325" s="15">
        <v>2.4279999999999999</v>
      </c>
      <c r="I325" s="15">
        <v>2.556</v>
      </c>
      <c r="J325" s="45">
        <v>0</v>
      </c>
      <c r="K325" s="45">
        <v>2302</v>
      </c>
      <c r="L325" s="44"/>
      <c r="M325" s="44"/>
      <c r="N325" s="44"/>
      <c r="O325" s="40" t="str">
        <f t="shared" ref="O325:O388" si="16">A325</f>
        <v>5727</v>
      </c>
      <c r="P325" s="39">
        <f t="shared" ref="P325:P388" si="17">K325</f>
        <v>2302</v>
      </c>
      <c r="Q325" s="18">
        <f t="shared" ref="Q325:Q388" si="18">C325*H325+J325</f>
        <v>2459.658692</v>
      </c>
    </row>
    <row r="326" spans="1:17" x14ac:dyDescent="0.25">
      <c r="A326" s="40" t="s">
        <v>1088</v>
      </c>
      <c r="B326" s="3">
        <v>8.9190000000000005</v>
      </c>
      <c r="C326" s="3">
        <v>13.22</v>
      </c>
      <c r="D326" s="3">
        <v>18.701000000000001</v>
      </c>
      <c r="E326" s="3">
        <v>14.506</v>
      </c>
      <c r="F326" s="3">
        <v>8.3800000000000008</v>
      </c>
      <c r="G326" s="15">
        <v>2.3029999999999999</v>
      </c>
      <c r="H326" s="15">
        <v>2.4279999999999999</v>
      </c>
      <c r="I326" s="15">
        <v>2.556</v>
      </c>
      <c r="J326" s="45">
        <v>0</v>
      </c>
      <c r="K326" s="45">
        <v>1111</v>
      </c>
      <c r="L326" s="44"/>
      <c r="M326" s="44"/>
      <c r="N326" s="44"/>
      <c r="O326" s="40" t="str">
        <f t="shared" si="16"/>
        <v>5728</v>
      </c>
      <c r="P326" s="39">
        <f t="shared" si="17"/>
        <v>1111</v>
      </c>
      <c r="Q326" s="18">
        <f t="shared" si="18"/>
        <v>32.09816</v>
      </c>
    </row>
    <row r="327" spans="1:17" x14ac:dyDescent="0.25">
      <c r="A327" s="40" t="s">
        <v>1089</v>
      </c>
      <c r="B327" s="3">
        <v>39.195999999999998</v>
      </c>
      <c r="C327" s="3">
        <v>49.755000000000003</v>
      </c>
      <c r="D327" s="3">
        <v>61.668999999999997</v>
      </c>
      <c r="E327" s="3">
        <v>47.204000000000001</v>
      </c>
      <c r="F327" s="3">
        <v>40.968000000000004</v>
      </c>
      <c r="G327" s="15">
        <v>1.931</v>
      </c>
      <c r="H327" s="15">
        <v>2.0369999999999999</v>
      </c>
      <c r="I327" s="15">
        <v>2.1440000000000001</v>
      </c>
      <c r="J327" s="45">
        <v>0</v>
      </c>
      <c r="K327" s="45">
        <v>0</v>
      </c>
      <c r="L327" s="44"/>
      <c r="M327" s="44"/>
      <c r="N327" s="44"/>
      <c r="O327" s="40" t="str">
        <f t="shared" si="16"/>
        <v>5729</v>
      </c>
      <c r="P327" s="39">
        <f t="shared" si="17"/>
        <v>0</v>
      </c>
      <c r="Q327" s="18">
        <f t="shared" si="18"/>
        <v>101.35093500000001</v>
      </c>
    </row>
    <row r="328" spans="1:17" x14ac:dyDescent="0.25">
      <c r="A328" s="40" t="s">
        <v>1090</v>
      </c>
      <c r="B328" s="3">
        <v>93.602999999999994</v>
      </c>
      <c r="C328" s="3">
        <v>118.526</v>
      </c>
      <c r="D328" s="3">
        <v>141.02199999999999</v>
      </c>
      <c r="E328" s="3">
        <v>118.245</v>
      </c>
      <c r="F328" s="3">
        <v>122.73699999999999</v>
      </c>
      <c r="G328" s="15">
        <v>1.931</v>
      </c>
      <c r="H328" s="15">
        <v>2.0369999999999999</v>
      </c>
      <c r="I328" s="15">
        <v>2.1440000000000001</v>
      </c>
      <c r="J328" s="45">
        <v>0</v>
      </c>
      <c r="K328" s="45">
        <v>410</v>
      </c>
      <c r="L328" s="44"/>
      <c r="M328" s="44"/>
      <c r="N328" s="44"/>
      <c r="O328" s="40" t="str">
        <f t="shared" si="16"/>
        <v>5730</v>
      </c>
      <c r="P328" s="39">
        <f t="shared" si="17"/>
        <v>410</v>
      </c>
      <c r="Q328" s="18">
        <f t="shared" si="18"/>
        <v>241.43746199999998</v>
      </c>
    </row>
    <row r="329" spans="1:17" x14ac:dyDescent="0.25">
      <c r="A329" s="40" t="s">
        <v>1091</v>
      </c>
      <c r="B329" s="3">
        <v>582.71799999999996</v>
      </c>
      <c r="C329" s="3">
        <v>647.11199999999997</v>
      </c>
      <c r="D329" s="3">
        <v>691.024</v>
      </c>
      <c r="E329" s="3">
        <v>633.72500000000002</v>
      </c>
      <c r="F329" s="3">
        <v>630.03499999999997</v>
      </c>
      <c r="G329" s="15">
        <v>2.2360000000000002</v>
      </c>
      <c r="H329" s="15">
        <v>2.3580000000000001</v>
      </c>
      <c r="I329" s="15">
        <v>2.4820000000000002</v>
      </c>
      <c r="J329" s="45">
        <v>0</v>
      </c>
      <c r="K329" s="45">
        <v>917</v>
      </c>
      <c r="L329" s="44"/>
      <c r="M329" s="44"/>
      <c r="N329" s="44"/>
      <c r="O329" s="40" t="str">
        <f t="shared" si="16"/>
        <v>5731</v>
      </c>
      <c r="P329" s="39">
        <f t="shared" si="17"/>
        <v>917</v>
      </c>
      <c r="Q329" s="18">
        <f t="shared" si="18"/>
        <v>1525.8900960000001</v>
      </c>
    </row>
    <row r="330" spans="1:17" x14ac:dyDescent="0.25">
      <c r="A330" s="40" t="s">
        <v>1092</v>
      </c>
      <c r="B330" s="3">
        <v>0.74299999999999999</v>
      </c>
      <c r="C330" s="3">
        <v>1.48</v>
      </c>
      <c r="D330" s="3">
        <v>2.484</v>
      </c>
      <c r="E330" s="3">
        <v>2.16</v>
      </c>
      <c r="F330" s="3">
        <v>0.41</v>
      </c>
      <c r="G330" s="15">
        <v>2.1120000000000001</v>
      </c>
      <c r="H330" s="15">
        <v>2.2269999999999999</v>
      </c>
      <c r="I330" s="15">
        <v>2.3450000000000002</v>
      </c>
      <c r="J330" s="45">
        <v>0</v>
      </c>
      <c r="K330" s="45">
        <v>0</v>
      </c>
      <c r="L330" s="44"/>
      <c r="M330" s="44"/>
      <c r="N330" s="44"/>
      <c r="O330" s="40" t="str">
        <f t="shared" si="16"/>
        <v>5732</v>
      </c>
      <c r="P330" s="39">
        <f t="shared" si="17"/>
        <v>0</v>
      </c>
      <c r="Q330" s="18">
        <f t="shared" si="18"/>
        <v>3.2959599999999996</v>
      </c>
    </row>
    <row r="331" spans="1:17" x14ac:dyDescent="0.25">
      <c r="A331" s="40" t="s">
        <v>1093</v>
      </c>
      <c r="B331" s="3">
        <v>124.931</v>
      </c>
      <c r="C331" s="3">
        <v>128.64500000000001</v>
      </c>
      <c r="D331" s="3">
        <v>132.833</v>
      </c>
      <c r="E331" s="3">
        <v>130.06899999999999</v>
      </c>
      <c r="F331" s="3">
        <v>129.648</v>
      </c>
      <c r="G331" s="15">
        <v>2.2360000000000002</v>
      </c>
      <c r="H331" s="15">
        <v>2.3580000000000001</v>
      </c>
      <c r="I331" s="15">
        <v>2.4820000000000002</v>
      </c>
      <c r="J331" s="45">
        <v>0</v>
      </c>
      <c r="K331" s="45">
        <v>288</v>
      </c>
      <c r="L331" s="44"/>
      <c r="M331" s="44"/>
      <c r="N331" s="44"/>
      <c r="O331" s="40" t="str">
        <f t="shared" si="16"/>
        <v>5801</v>
      </c>
      <c r="P331" s="39">
        <f t="shared" si="17"/>
        <v>288</v>
      </c>
      <c r="Q331" s="18">
        <f t="shared" si="18"/>
        <v>303.34491000000003</v>
      </c>
    </row>
    <row r="332" spans="1:17" x14ac:dyDescent="0.25">
      <c r="A332" s="40" t="s">
        <v>1094</v>
      </c>
      <c r="B332" s="3">
        <v>104.26900000000001</v>
      </c>
      <c r="C332" s="3">
        <v>107.63200000000001</v>
      </c>
      <c r="D332" s="3">
        <v>111.431</v>
      </c>
      <c r="E332" s="3">
        <v>105.44799999999999</v>
      </c>
      <c r="F332" s="3">
        <v>105.012</v>
      </c>
      <c r="G332" s="15">
        <v>2.2360000000000002</v>
      </c>
      <c r="H332" s="15">
        <v>2.3580000000000001</v>
      </c>
      <c r="I332" s="15">
        <v>2.4820000000000002</v>
      </c>
      <c r="J332" s="45">
        <v>0</v>
      </c>
      <c r="K332" s="45">
        <v>221</v>
      </c>
      <c r="L332" s="44"/>
      <c r="M332" s="44"/>
      <c r="N332" s="44"/>
      <c r="O332" s="40" t="str">
        <f t="shared" si="16"/>
        <v>5802</v>
      </c>
      <c r="P332" s="39">
        <f t="shared" si="17"/>
        <v>221</v>
      </c>
      <c r="Q332" s="18">
        <f t="shared" si="18"/>
        <v>253.79625600000003</v>
      </c>
    </row>
    <row r="333" spans="1:17" x14ac:dyDescent="0.25">
      <c r="A333" s="40" t="s">
        <v>1095</v>
      </c>
      <c r="B333" s="3">
        <v>179.44900000000001</v>
      </c>
      <c r="C333" s="3">
        <v>183.47200000000001</v>
      </c>
      <c r="D333" s="3">
        <v>188.02500000000001</v>
      </c>
      <c r="E333" s="3">
        <v>181.54599999999999</v>
      </c>
      <c r="F333" s="3">
        <v>182.88</v>
      </c>
      <c r="G333" s="15">
        <v>2.2360000000000002</v>
      </c>
      <c r="H333" s="15">
        <v>2.3580000000000001</v>
      </c>
      <c r="I333" s="15">
        <v>2.4820000000000002</v>
      </c>
      <c r="J333" s="45">
        <v>0</v>
      </c>
      <c r="K333" s="45">
        <v>438</v>
      </c>
      <c r="L333" s="44"/>
      <c r="M333" s="44"/>
      <c r="N333" s="44"/>
      <c r="O333" s="40" t="str">
        <f t="shared" si="16"/>
        <v>5803</v>
      </c>
      <c r="P333" s="39">
        <f t="shared" si="17"/>
        <v>438</v>
      </c>
      <c r="Q333" s="18">
        <f t="shared" si="18"/>
        <v>432.62697600000001</v>
      </c>
    </row>
    <row r="334" spans="1:17" x14ac:dyDescent="0.25">
      <c r="A334" s="40" t="s">
        <v>1096</v>
      </c>
      <c r="B334" s="3">
        <v>63.877000000000002</v>
      </c>
      <c r="C334" s="3">
        <v>66.349999999999994</v>
      </c>
      <c r="D334" s="3">
        <v>69.144999999999996</v>
      </c>
      <c r="E334" s="3">
        <v>69.418999999999997</v>
      </c>
      <c r="F334" s="3">
        <v>62.905000000000001</v>
      </c>
      <c r="G334" s="15">
        <v>2.2360000000000002</v>
      </c>
      <c r="H334" s="15">
        <v>2.3580000000000001</v>
      </c>
      <c r="I334" s="15">
        <v>2.4820000000000002</v>
      </c>
      <c r="J334" s="45">
        <v>0</v>
      </c>
      <c r="K334" s="45">
        <v>199</v>
      </c>
      <c r="L334" s="44"/>
      <c r="M334" s="44"/>
      <c r="N334" s="44"/>
      <c r="O334" s="40" t="str">
        <f t="shared" si="16"/>
        <v>5804</v>
      </c>
      <c r="P334" s="39">
        <f t="shared" si="17"/>
        <v>199</v>
      </c>
      <c r="Q334" s="18">
        <f t="shared" si="18"/>
        <v>156.45329999999998</v>
      </c>
    </row>
    <row r="335" spans="1:17" x14ac:dyDescent="0.25">
      <c r="A335" s="40" t="s">
        <v>1097</v>
      </c>
      <c r="B335" s="3">
        <v>38.561999999999998</v>
      </c>
      <c r="C335" s="3">
        <v>40.287999999999997</v>
      </c>
      <c r="D335" s="3">
        <v>42.247</v>
      </c>
      <c r="E335" s="3">
        <v>37.328000000000003</v>
      </c>
      <c r="F335" s="3">
        <v>40.323</v>
      </c>
      <c r="G335" s="15">
        <v>2.3029999999999999</v>
      </c>
      <c r="H335" s="15">
        <v>2.4279999999999999</v>
      </c>
      <c r="I335" s="15">
        <v>2.556</v>
      </c>
      <c r="J335" s="45">
        <v>0</v>
      </c>
      <c r="K335" s="45">
        <v>319</v>
      </c>
      <c r="L335" s="44"/>
      <c r="M335" s="44"/>
      <c r="N335" s="44"/>
      <c r="O335" s="40" t="str">
        <f t="shared" si="16"/>
        <v>5805</v>
      </c>
      <c r="P335" s="39">
        <f t="shared" si="17"/>
        <v>319</v>
      </c>
      <c r="Q335" s="18">
        <f t="shared" si="18"/>
        <v>97.81926399999999</v>
      </c>
    </row>
    <row r="336" spans="1:17" x14ac:dyDescent="0.25">
      <c r="A336" s="40" t="s">
        <v>1098</v>
      </c>
      <c r="B336" s="3">
        <v>112.72499999999999</v>
      </c>
      <c r="C336" s="3">
        <v>114.322</v>
      </c>
      <c r="D336" s="3">
        <v>116.11499999999999</v>
      </c>
      <c r="E336" s="3">
        <v>114.87</v>
      </c>
      <c r="F336" s="3">
        <v>113.78100000000001</v>
      </c>
      <c r="G336" s="15">
        <v>2.2360000000000002</v>
      </c>
      <c r="H336" s="15">
        <v>2.3580000000000001</v>
      </c>
      <c r="I336" s="15">
        <v>2.4820000000000002</v>
      </c>
      <c r="J336" s="45">
        <v>0</v>
      </c>
      <c r="K336" s="45">
        <v>243</v>
      </c>
      <c r="L336" s="44"/>
      <c r="M336" s="44"/>
      <c r="N336" s="44"/>
      <c r="O336" s="40" t="str">
        <f t="shared" si="16"/>
        <v>5806</v>
      </c>
      <c r="P336" s="39">
        <f t="shared" si="17"/>
        <v>243</v>
      </c>
      <c r="Q336" s="18">
        <f t="shared" si="18"/>
        <v>269.57127600000001</v>
      </c>
    </row>
    <row r="337" spans="1:17" x14ac:dyDescent="0.25">
      <c r="A337" s="40" t="s">
        <v>1099</v>
      </c>
      <c r="B337" s="3">
        <v>15.659000000000001</v>
      </c>
      <c r="C337" s="3">
        <v>15.782</v>
      </c>
      <c r="D337" s="3">
        <v>15.92</v>
      </c>
      <c r="E337" s="3">
        <v>15.885999999999999</v>
      </c>
      <c r="F337" s="3">
        <v>15.696</v>
      </c>
      <c r="G337" s="15">
        <v>2.0550000000000002</v>
      </c>
      <c r="H337" s="15">
        <v>2.1669999999999998</v>
      </c>
      <c r="I337" s="15">
        <v>2.282</v>
      </c>
      <c r="J337" s="45">
        <v>0</v>
      </c>
      <c r="K337" s="45">
        <v>96</v>
      </c>
      <c r="L337" s="44"/>
      <c r="M337" s="44"/>
      <c r="N337" s="44"/>
      <c r="O337" s="40" t="str">
        <f t="shared" si="16"/>
        <v>5807</v>
      </c>
      <c r="P337" s="39">
        <f t="shared" si="17"/>
        <v>96</v>
      </c>
      <c r="Q337" s="18">
        <f t="shared" si="18"/>
        <v>34.199593999999998</v>
      </c>
    </row>
    <row r="338" spans="1:17" x14ac:dyDescent="0.25">
      <c r="A338" s="40" t="s">
        <v>1100</v>
      </c>
      <c r="B338" s="3">
        <v>113.95099999999999</v>
      </c>
      <c r="C338" s="3">
        <v>115.818</v>
      </c>
      <c r="D338" s="3">
        <v>117.92</v>
      </c>
      <c r="E338" s="3">
        <v>115.254</v>
      </c>
      <c r="F338" s="3">
        <v>115.291</v>
      </c>
      <c r="G338" s="15">
        <v>2.3029999999999999</v>
      </c>
      <c r="H338" s="15">
        <v>2.4279999999999999</v>
      </c>
      <c r="I338" s="15">
        <v>2.556</v>
      </c>
      <c r="J338" s="45">
        <v>0</v>
      </c>
      <c r="K338" s="45">
        <v>72</v>
      </c>
      <c r="L338" s="44"/>
      <c r="M338" s="44"/>
      <c r="N338" s="44"/>
      <c r="O338" s="40" t="str">
        <f t="shared" si="16"/>
        <v>5808</v>
      </c>
      <c r="P338" s="39">
        <f t="shared" si="17"/>
        <v>72</v>
      </c>
      <c r="Q338" s="18">
        <f t="shared" si="18"/>
        <v>281.20610399999998</v>
      </c>
    </row>
    <row r="339" spans="1:17" x14ac:dyDescent="0.25">
      <c r="A339" s="40" t="s">
        <v>1101</v>
      </c>
      <c r="B339" s="3">
        <v>105.39</v>
      </c>
      <c r="C339" s="3">
        <v>110.925</v>
      </c>
      <c r="D339" s="3">
        <v>117.16500000000001</v>
      </c>
      <c r="E339" s="3">
        <v>116.01900000000001</v>
      </c>
      <c r="F339" s="3">
        <v>110.96599999999999</v>
      </c>
      <c r="G339" s="15">
        <v>2.2360000000000002</v>
      </c>
      <c r="H339" s="15">
        <v>2.3580000000000001</v>
      </c>
      <c r="I339" s="15">
        <v>2.4820000000000002</v>
      </c>
      <c r="J339" s="45">
        <v>0</v>
      </c>
      <c r="K339" s="45">
        <v>256</v>
      </c>
      <c r="L339" s="44"/>
      <c r="M339" s="44"/>
      <c r="N339" s="44"/>
      <c r="O339" s="40" t="str">
        <f t="shared" si="16"/>
        <v>5809</v>
      </c>
      <c r="P339" s="39">
        <f t="shared" si="17"/>
        <v>256</v>
      </c>
      <c r="Q339" s="18">
        <f t="shared" si="18"/>
        <v>261.56115</v>
      </c>
    </row>
    <row r="340" spans="1:17" x14ac:dyDescent="0.25">
      <c r="A340" s="40" t="s">
        <v>1102</v>
      </c>
      <c r="B340" s="3">
        <v>44.597000000000001</v>
      </c>
      <c r="C340" s="3">
        <v>46.762</v>
      </c>
      <c r="D340" s="3">
        <v>49.223999999999997</v>
      </c>
      <c r="E340" s="3">
        <v>47.558</v>
      </c>
      <c r="F340" s="3">
        <v>45.661000000000001</v>
      </c>
      <c r="G340" s="15">
        <v>2.0550000000000002</v>
      </c>
      <c r="H340" s="15">
        <v>2.1669999999999998</v>
      </c>
      <c r="I340" s="15">
        <v>2.282</v>
      </c>
      <c r="J340" s="45">
        <v>0</v>
      </c>
      <c r="K340" s="45">
        <v>203</v>
      </c>
      <c r="L340" s="44"/>
      <c r="M340" s="44"/>
      <c r="N340" s="44"/>
      <c r="O340" s="40" t="str">
        <f t="shared" si="16"/>
        <v>5810</v>
      </c>
      <c r="P340" s="39">
        <f t="shared" si="17"/>
        <v>203</v>
      </c>
      <c r="Q340" s="18">
        <f t="shared" si="18"/>
        <v>101.333254</v>
      </c>
    </row>
    <row r="341" spans="1:17" x14ac:dyDescent="0.25">
      <c r="A341" s="40" t="s">
        <v>1103</v>
      </c>
      <c r="B341" s="3">
        <v>59.887999999999998</v>
      </c>
      <c r="C341" s="3">
        <v>62.432000000000002</v>
      </c>
      <c r="D341" s="3">
        <v>65.245999999999995</v>
      </c>
      <c r="E341" s="3">
        <v>63.987000000000002</v>
      </c>
      <c r="F341" s="3">
        <v>57.475000000000001</v>
      </c>
      <c r="G341" s="15">
        <v>2.0550000000000002</v>
      </c>
      <c r="H341" s="15">
        <v>2.1669999999999998</v>
      </c>
      <c r="I341" s="15">
        <v>2.282</v>
      </c>
      <c r="J341" s="45">
        <v>0</v>
      </c>
      <c r="K341" s="45">
        <v>118</v>
      </c>
      <c r="L341" s="44"/>
      <c r="M341" s="44"/>
      <c r="N341" s="44"/>
      <c r="O341" s="40" t="str">
        <f t="shared" si="16"/>
        <v>5811</v>
      </c>
      <c r="P341" s="39">
        <f t="shared" si="17"/>
        <v>118</v>
      </c>
      <c r="Q341" s="18">
        <f t="shared" si="18"/>
        <v>135.290144</v>
      </c>
    </row>
    <row r="342" spans="1:17" x14ac:dyDescent="0.25">
      <c r="A342" s="40" t="s">
        <v>1104</v>
      </c>
      <c r="B342" s="3">
        <v>58.984000000000002</v>
      </c>
      <c r="C342" s="3">
        <v>59.750999999999998</v>
      </c>
      <c r="D342" s="3">
        <v>60.616999999999997</v>
      </c>
      <c r="E342" s="3">
        <v>60.186</v>
      </c>
      <c r="F342" s="3">
        <v>59.567999999999998</v>
      </c>
      <c r="G342" s="15">
        <v>2.0550000000000002</v>
      </c>
      <c r="H342" s="15">
        <v>2.1669999999999998</v>
      </c>
      <c r="I342" s="15">
        <v>2.282</v>
      </c>
      <c r="J342" s="45">
        <v>0</v>
      </c>
      <c r="K342" s="45">
        <v>67</v>
      </c>
      <c r="L342" s="44"/>
      <c r="M342" s="44"/>
      <c r="N342" s="44"/>
      <c r="O342" s="40" t="str">
        <f t="shared" si="16"/>
        <v>5812</v>
      </c>
      <c r="P342" s="39">
        <f t="shared" si="17"/>
        <v>67</v>
      </c>
      <c r="Q342" s="18">
        <f t="shared" si="18"/>
        <v>129.48041699999999</v>
      </c>
    </row>
    <row r="343" spans="1:17" x14ac:dyDescent="0.25">
      <c r="A343" s="40" t="s">
        <v>1105</v>
      </c>
      <c r="B343" s="3">
        <v>877.4</v>
      </c>
      <c r="C343" s="3">
        <v>943.81700000000001</v>
      </c>
      <c r="D343" s="3">
        <v>1000.616</v>
      </c>
      <c r="E343" s="3">
        <v>936.827</v>
      </c>
      <c r="F343" s="3">
        <v>917.29600000000005</v>
      </c>
      <c r="G343" s="15">
        <v>2.0550000000000002</v>
      </c>
      <c r="H343" s="15">
        <v>2.1669999999999998</v>
      </c>
      <c r="I343" s="15">
        <v>2.282</v>
      </c>
      <c r="J343" s="45">
        <v>77</v>
      </c>
      <c r="K343" s="45">
        <v>1863</v>
      </c>
      <c r="L343" s="44"/>
      <c r="M343" s="44"/>
      <c r="N343" s="44"/>
      <c r="O343" s="40" t="str">
        <f t="shared" si="16"/>
        <v>5813</v>
      </c>
      <c r="P343" s="39">
        <f t="shared" si="17"/>
        <v>1863</v>
      </c>
      <c r="Q343" s="18">
        <f t="shared" si="18"/>
        <v>2122.2514389999997</v>
      </c>
    </row>
    <row r="344" spans="1:17" x14ac:dyDescent="0.25">
      <c r="A344" s="40" t="s">
        <v>1106</v>
      </c>
      <c r="B344" s="3">
        <v>94.617000000000004</v>
      </c>
      <c r="C344" s="3">
        <v>95.42</v>
      </c>
      <c r="D344" s="3">
        <v>96.358000000000004</v>
      </c>
      <c r="E344" s="3">
        <v>96.028999999999996</v>
      </c>
      <c r="F344" s="3">
        <v>94.325000000000003</v>
      </c>
      <c r="G344" s="15">
        <v>2.0550000000000002</v>
      </c>
      <c r="H344" s="15">
        <v>2.1669999999999998</v>
      </c>
      <c r="I344" s="15">
        <v>2.282</v>
      </c>
      <c r="J344" s="45">
        <v>0</v>
      </c>
      <c r="K344" s="45">
        <v>181</v>
      </c>
      <c r="L344" s="44"/>
      <c r="M344" s="44"/>
      <c r="N344" s="44"/>
      <c r="O344" s="40" t="str">
        <f t="shared" si="16"/>
        <v>5814</v>
      </c>
      <c r="P344" s="39">
        <f t="shared" si="17"/>
        <v>181</v>
      </c>
      <c r="Q344" s="18">
        <f t="shared" si="18"/>
        <v>206.77513999999999</v>
      </c>
    </row>
    <row r="345" spans="1:17" x14ac:dyDescent="0.25">
      <c r="A345" s="40" t="s">
        <v>1107</v>
      </c>
      <c r="B345" s="3">
        <v>268.40899999999999</v>
      </c>
      <c r="C345" s="3">
        <v>271.75299999999999</v>
      </c>
      <c r="D345" s="3">
        <v>275.50200000000001</v>
      </c>
      <c r="E345" s="3">
        <v>271.07799999999997</v>
      </c>
      <c r="F345" s="3">
        <v>272.209</v>
      </c>
      <c r="G345" s="15">
        <v>2.3029999999999999</v>
      </c>
      <c r="H345" s="15">
        <v>2.4279999999999999</v>
      </c>
      <c r="I345" s="15">
        <v>2.556</v>
      </c>
      <c r="J345" s="45">
        <v>0</v>
      </c>
      <c r="K345" s="45">
        <v>668</v>
      </c>
      <c r="L345" s="44"/>
      <c r="M345" s="44"/>
      <c r="N345" s="44"/>
      <c r="O345" s="40" t="str">
        <f t="shared" si="16"/>
        <v>5815</v>
      </c>
      <c r="P345" s="39">
        <f t="shared" si="17"/>
        <v>668</v>
      </c>
      <c r="Q345" s="18">
        <f t="shared" si="18"/>
        <v>659.816284</v>
      </c>
    </row>
    <row r="346" spans="1:17" x14ac:dyDescent="0.25">
      <c r="A346" s="40" t="s">
        <v>1108</v>
      </c>
      <c r="B346" s="3">
        <v>330.846</v>
      </c>
      <c r="C346" s="3">
        <v>334.33499999999998</v>
      </c>
      <c r="D346" s="3">
        <v>338.21800000000002</v>
      </c>
      <c r="E346" s="3">
        <v>331.98500000000001</v>
      </c>
      <c r="F346" s="3">
        <v>334.12599999999998</v>
      </c>
      <c r="G346" s="15">
        <v>2.3029999999999999</v>
      </c>
      <c r="H346" s="15">
        <v>2.4279999999999999</v>
      </c>
      <c r="I346" s="15">
        <v>2.556</v>
      </c>
      <c r="J346" s="45">
        <v>4</v>
      </c>
      <c r="K346" s="45">
        <v>749</v>
      </c>
      <c r="L346" s="44"/>
      <c r="M346" s="44"/>
      <c r="N346" s="44"/>
      <c r="O346" s="40" t="str">
        <f t="shared" si="16"/>
        <v>5816</v>
      </c>
      <c r="P346" s="39">
        <f t="shared" si="17"/>
        <v>749</v>
      </c>
      <c r="Q346" s="18">
        <f t="shared" si="18"/>
        <v>815.76537999999994</v>
      </c>
    </row>
    <row r="347" spans="1:17" x14ac:dyDescent="0.25">
      <c r="A347" s="40" t="s">
        <v>1109</v>
      </c>
      <c r="B347" s="3">
        <v>158.93799999999999</v>
      </c>
      <c r="C347" s="3">
        <v>165.2</v>
      </c>
      <c r="D347" s="3">
        <v>171.61</v>
      </c>
      <c r="E347" s="3">
        <v>164.399</v>
      </c>
      <c r="F347" s="3">
        <v>166.34</v>
      </c>
      <c r="G347" s="15">
        <v>2.2829999999999999</v>
      </c>
      <c r="H347" s="15">
        <v>2.4079999999999999</v>
      </c>
      <c r="I347" s="15">
        <v>2.5350000000000001</v>
      </c>
      <c r="J347" s="45">
        <v>0</v>
      </c>
      <c r="K347" s="45">
        <v>372</v>
      </c>
      <c r="L347" s="44"/>
      <c r="M347" s="44"/>
      <c r="N347" s="44"/>
      <c r="O347" s="40" t="str">
        <f t="shared" si="16"/>
        <v>5817</v>
      </c>
      <c r="P347" s="39">
        <f t="shared" si="17"/>
        <v>372</v>
      </c>
      <c r="Q347" s="18">
        <f t="shared" si="18"/>
        <v>397.80159999999995</v>
      </c>
    </row>
    <row r="348" spans="1:17" x14ac:dyDescent="0.25">
      <c r="A348" s="40" t="s">
        <v>1110</v>
      </c>
      <c r="B348" s="3">
        <v>624.74</v>
      </c>
      <c r="C348" s="3">
        <v>658.18499999999995</v>
      </c>
      <c r="D348" s="3">
        <v>679.28599999999994</v>
      </c>
      <c r="E348" s="3">
        <v>653.28300000000002</v>
      </c>
      <c r="F348" s="3">
        <v>659.53800000000001</v>
      </c>
      <c r="G348" s="15">
        <v>2.4359999999999999</v>
      </c>
      <c r="H348" s="15">
        <v>2.5680000000000001</v>
      </c>
      <c r="I348" s="15">
        <v>2.7040000000000002</v>
      </c>
      <c r="J348" s="45">
        <v>0</v>
      </c>
      <c r="K348" s="45">
        <v>1099</v>
      </c>
      <c r="L348" s="44"/>
      <c r="M348" s="44"/>
      <c r="N348" s="44"/>
      <c r="O348" s="40" t="str">
        <f t="shared" si="16"/>
        <v>5818</v>
      </c>
      <c r="P348" s="39">
        <f t="shared" si="17"/>
        <v>1099</v>
      </c>
      <c r="Q348" s="18">
        <f t="shared" si="18"/>
        <v>1690.2190799999998</v>
      </c>
    </row>
    <row r="349" spans="1:17" x14ac:dyDescent="0.25">
      <c r="A349" s="40" t="s">
        <v>1111</v>
      </c>
      <c r="B349" s="3">
        <v>209.56</v>
      </c>
      <c r="C349" s="3">
        <v>251.26499999999999</v>
      </c>
      <c r="D349" s="3">
        <v>279.78800000000001</v>
      </c>
      <c r="E349" s="3">
        <v>238.41900000000001</v>
      </c>
      <c r="F349" s="3">
        <v>234.06100000000001</v>
      </c>
      <c r="G349" s="15">
        <v>2.0550000000000002</v>
      </c>
      <c r="H349" s="15">
        <v>2.1669999999999998</v>
      </c>
      <c r="I349" s="15">
        <v>2.282</v>
      </c>
      <c r="J349" s="45">
        <v>44</v>
      </c>
      <c r="K349" s="45">
        <v>425</v>
      </c>
      <c r="L349" s="44"/>
      <c r="M349" s="44"/>
      <c r="N349" s="44"/>
      <c r="O349" s="40" t="str">
        <f t="shared" si="16"/>
        <v>5819</v>
      </c>
      <c r="P349" s="39">
        <f t="shared" si="17"/>
        <v>425</v>
      </c>
      <c r="Q349" s="18">
        <f t="shared" si="18"/>
        <v>588.49125499999991</v>
      </c>
    </row>
    <row r="350" spans="1:17" x14ac:dyDescent="0.25">
      <c r="A350" s="40" t="s">
        <v>1112</v>
      </c>
      <c r="B350" s="3">
        <v>3.04</v>
      </c>
      <c r="C350" s="3">
        <v>5.2169999999999996</v>
      </c>
      <c r="D350" s="3">
        <v>7.61</v>
      </c>
      <c r="E350" s="3">
        <v>5.6319999999999997</v>
      </c>
      <c r="F350" s="3">
        <v>5.5869999999999997</v>
      </c>
      <c r="G350" s="15">
        <v>2.0550000000000002</v>
      </c>
      <c r="H350" s="15">
        <v>2.1669999999999998</v>
      </c>
      <c r="I350" s="15">
        <v>2.282</v>
      </c>
      <c r="J350" s="45">
        <v>0</v>
      </c>
      <c r="K350" s="45">
        <v>8</v>
      </c>
      <c r="L350" s="44"/>
      <c r="M350" s="44"/>
      <c r="N350" s="44"/>
      <c r="O350" s="40" t="str">
        <f t="shared" si="16"/>
        <v>5820</v>
      </c>
      <c r="P350" s="39">
        <f t="shared" si="17"/>
        <v>8</v>
      </c>
      <c r="Q350" s="18">
        <f t="shared" si="18"/>
        <v>11.305238999999998</v>
      </c>
    </row>
    <row r="351" spans="1:17" x14ac:dyDescent="0.25">
      <c r="A351" s="40" t="s">
        <v>1113</v>
      </c>
      <c r="B351" s="3">
        <v>195.23400000000001</v>
      </c>
      <c r="C351" s="3">
        <v>220.999</v>
      </c>
      <c r="D351" s="3">
        <v>239.46600000000001</v>
      </c>
      <c r="E351" s="3">
        <v>217.98599999999999</v>
      </c>
      <c r="F351" s="3">
        <v>195.48699999999999</v>
      </c>
      <c r="G351" s="15">
        <v>2.0550000000000002</v>
      </c>
      <c r="H351" s="15">
        <v>2.1669999999999998</v>
      </c>
      <c r="I351" s="15">
        <v>2.282</v>
      </c>
      <c r="J351" s="45">
        <v>0</v>
      </c>
      <c r="K351" s="45">
        <v>341</v>
      </c>
      <c r="L351" s="44"/>
      <c r="M351" s="44"/>
      <c r="N351" s="44"/>
      <c r="O351" s="40" t="str">
        <f t="shared" si="16"/>
        <v>5821</v>
      </c>
      <c r="P351" s="39">
        <f t="shared" si="17"/>
        <v>341</v>
      </c>
      <c r="Q351" s="18">
        <f t="shared" si="18"/>
        <v>478.90483299999994</v>
      </c>
    </row>
    <row r="352" spans="1:17" x14ac:dyDescent="0.25">
      <c r="A352" s="40" t="s">
        <v>1114</v>
      </c>
      <c r="B352" s="3">
        <v>883.40599999999995</v>
      </c>
      <c r="C352" s="3">
        <v>902.52300000000002</v>
      </c>
      <c r="D352" s="3">
        <v>923.755</v>
      </c>
      <c r="E352" s="3">
        <v>907.81200000000001</v>
      </c>
      <c r="F352" s="3">
        <v>886.45699999999999</v>
      </c>
      <c r="G352" s="15">
        <v>2.0550000000000002</v>
      </c>
      <c r="H352" s="15">
        <v>2.1669999999999998</v>
      </c>
      <c r="I352" s="15">
        <v>2.282</v>
      </c>
      <c r="J352" s="45">
        <v>0</v>
      </c>
      <c r="K352" s="45">
        <v>1625</v>
      </c>
      <c r="L352" s="44"/>
      <c r="M352" s="44"/>
      <c r="N352" s="44"/>
      <c r="O352" s="40" t="str">
        <f t="shared" si="16"/>
        <v>5822</v>
      </c>
      <c r="P352" s="39">
        <f t="shared" si="17"/>
        <v>1625</v>
      </c>
      <c r="Q352" s="18">
        <f t="shared" si="18"/>
        <v>1955.767341</v>
      </c>
    </row>
    <row r="353" spans="1:17" x14ac:dyDescent="0.25">
      <c r="A353" s="40" t="s">
        <v>1115</v>
      </c>
      <c r="B353" s="3">
        <v>751.71299999999997</v>
      </c>
      <c r="C353" s="3">
        <v>772.41800000000001</v>
      </c>
      <c r="D353" s="3">
        <v>793.22199999999998</v>
      </c>
      <c r="E353" s="3">
        <v>762.21199999999999</v>
      </c>
      <c r="F353" s="3">
        <v>772.19</v>
      </c>
      <c r="G353" s="15">
        <v>2.2829999999999999</v>
      </c>
      <c r="H353" s="15">
        <v>2.4079999999999999</v>
      </c>
      <c r="I353" s="15">
        <v>2.5350000000000001</v>
      </c>
      <c r="J353" s="45">
        <v>15</v>
      </c>
      <c r="K353" s="45">
        <v>1951</v>
      </c>
      <c r="L353" s="44"/>
      <c r="M353" s="44"/>
      <c r="N353" s="44"/>
      <c r="O353" s="40" t="str">
        <f t="shared" si="16"/>
        <v>5823</v>
      </c>
      <c r="P353" s="39">
        <f t="shared" si="17"/>
        <v>1951</v>
      </c>
      <c r="Q353" s="18">
        <f t="shared" si="18"/>
        <v>1874.982544</v>
      </c>
    </row>
    <row r="354" spans="1:17" x14ac:dyDescent="0.25">
      <c r="A354" s="40" t="s">
        <v>1116</v>
      </c>
      <c r="B354" s="3">
        <v>824.53800000000001</v>
      </c>
      <c r="C354" s="3">
        <v>862.21199999999999</v>
      </c>
      <c r="D354" s="3">
        <v>900.62800000000004</v>
      </c>
      <c r="E354" s="3">
        <v>827.88800000000003</v>
      </c>
      <c r="F354" s="3">
        <v>874.96100000000001</v>
      </c>
      <c r="G354" s="15">
        <v>2.2829999999999999</v>
      </c>
      <c r="H354" s="15">
        <v>2.4079999999999999</v>
      </c>
      <c r="I354" s="15">
        <v>2.5350000000000001</v>
      </c>
      <c r="J354" s="45">
        <v>0</v>
      </c>
      <c r="K354" s="45">
        <v>2131</v>
      </c>
      <c r="L354" s="44"/>
      <c r="M354" s="44"/>
      <c r="N354" s="44"/>
      <c r="O354" s="40" t="str">
        <f t="shared" si="16"/>
        <v>5824</v>
      </c>
      <c r="P354" s="39">
        <f t="shared" si="17"/>
        <v>2131</v>
      </c>
      <c r="Q354" s="18">
        <f t="shared" si="18"/>
        <v>2076.2064959999998</v>
      </c>
    </row>
    <row r="355" spans="1:17" x14ac:dyDescent="0.25">
      <c r="A355" s="40" t="s">
        <v>1117</v>
      </c>
      <c r="B355" s="3">
        <v>1374.799</v>
      </c>
      <c r="C355" s="3">
        <v>1450.4770000000001</v>
      </c>
      <c r="D355" s="3">
        <v>1480.75</v>
      </c>
      <c r="E355" s="3">
        <v>1423.61</v>
      </c>
      <c r="F355" s="3">
        <v>1448.8320000000001</v>
      </c>
      <c r="G355" s="15">
        <v>2.4359999999999999</v>
      </c>
      <c r="H355" s="15">
        <v>2.5680000000000001</v>
      </c>
      <c r="I355" s="15">
        <v>2.7040000000000002</v>
      </c>
      <c r="J355" s="45">
        <v>0</v>
      </c>
      <c r="K355" s="45">
        <v>3362</v>
      </c>
      <c r="L355" s="44"/>
      <c r="M355" s="44"/>
      <c r="N355" s="44"/>
      <c r="O355" s="40" t="str">
        <f t="shared" si="16"/>
        <v>5825</v>
      </c>
      <c r="P355" s="39">
        <f t="shared" si="17"/>
        <v>3362</v>
      </c>
      <c r="Q355" s="18">
        <f t="shared" si="18"/>
        <v>3724.8249360000004</v>
      </c>
    </row>
    <row r="356" spans="1:17" x14ac:dyDescent="0.25">
      <c r="A356" s="40" t="s">
        <v>1118</v>
      </c>
      <c r="B356" s="3">
        <v>496.39299999999997</v>
      </c>
      <c r="C356" s="3">
        <v>518.48500000000001</v>
      </c>
      <c r="D356" s="3">
        <v>531.30200000000002</v>
      </c>
      <c r="E356" s="3">
        <v>512.38699999999994</v>
      </c>
      <c r="F356" s="3">
        <v>495.89</v>
      </c>
      <c r="G356" s="15">
        <v>2.2360000000000002</v>
      </c>
      <c r="H356" s="15">
        <v>2.3580000000000001</v>
      </c>
      <c r="I356" s="15">
        <v>2.4820000000000002</v>
      </c>
      <c r="J356" s="45">
        <v>0</v>
      </c>
      <c r="K356" s="45">
        <v>903</v>
      </c>
      <c r="L356" s="44"/>
      <c r="M356" s="44"/>
      <c r="N356" s="44"/>
      <c r="O356" s="40" t="str">
        <f t="shared" si="16"/>
        <v>5826</v>
      </c>
      <c r="P356" s="39">
        <f t="shared" si="17"/>
        <v>903</v>
      </c>
      <c r="Q356" s="18">
        <f t="shared" si="18"/>
        <v>1222.58763</v>
      </c>
    </row>
    <row r="357" spans="1:17" x14ac:dyDescent="0.25">
      <c r="A357" s="40" t="s">
        <v>1119</v>
      </c>
      <c r="B357" s="3">
        <v>1184.954</v>
      </c>
      <c r="C357" s="3">
        <v>1196.4960000000001</v>
      </c>
      <c r="D357" s="3">
        <v>1209.6079999999999</v>
      </c>
      <c r="E357" s="3">
        <v>1194.528</v>
      </c>
      <c r="F357" s="3">
        <v>1190.998</v>
      </c>
      <c r="G357" s="15">
        <v>2.3980000000000001</v>
      </c>
      <c r="H357" s="15">
        <v>2.528</v>
      </c>
      <c r="I357" s="15">
        <v>2.6619999999999999</v>
      </c>
      <c r="J357" s="45">
        <v>0</v>
      </c>
      <c r="K357" s="45">
        <v>2875</v>
      </c>
      <c r="L357" s="44"/>
      <c r="M357" s="44"/>
      <c r="N357" s="44"/>
      <c r="O357" s="40" t="str">
        <f t="shared" si="16"/>
        <v>5827</v>
      </c>
      <c r="P357" s="39">
        <f t="shared" si="17"/>
        <v>2875</v>
      </c>
      <c r="Q357" s="18">
        <f t="shared" si="18"/>
        <v>3024.7418880000005</v>
      </c>
    </row>
    <row r="358" spans="1:17" x14ac:dyDescent="0.25">
      <c r="A358" s="40" t="s">
        <v>1120</v>
      </c>
      <c r="B358" s="3">
        <v>565.55100000000004</v>
      </c>
      <c r="C358" s="3">
        <v>567.93100000000004</v>
      </c>
      <c r="D358" s="3">
        <v>570.77300000000002</v>
      </c>
      <c r="E358" s="3">
        <v>570.12099999999998</v>
      </c>
      <c r="F358" s="3">
        <v>568.428</v>
      </c>
      <c r="G358" s="15">
        <v>2.36</v>
      </c>
      <c r="H358" s="15">
        <v>2.488</v>
      </c>
      <c r="I358" s="15">
        <v>2.62</v>
      </c>
      <c r="J358" s="45">
        <v>40</v>
      </c>
      <c r="K358" s="45">
        <v>2123</v>
      </c>
      <c r="L358" s="44"/>
      <c r="M358" s="44"/>
      <c r="N358" s="44"/>
      <c r="O358" s="40" t="str">
        <f t="shared" si="16"/>
        <v>5828</v>
      </c>
      <c r="P358" s="39">
        <f t="shared" si="17"/>
        <v>2123</v>
      </c>
      <c r="Q358" s="18">
        <f t="shared" si="18"/>
        <v>1453.012328</v>
      </c>
    </row>
    <row r="359" spans="1:17" x14ac:dyDescent="0.25">
      <c r="A359" s="40" t="s">
        <v>1121</v>
      </c>
      <c r="B359" s="3">
        <v>254.887</v>
      </c>
      <c r="C359" s="3">
        <v>256.12799999999999</v>
      </c>
      <c r="D359" s="3">
        <v>257.58199999999999</v>
      </c>
      <c r="E359" s="3">
        <v>257.36500000000001</v>
      </c>
      <c r="F359" s="3">
        <v>256.47699999999998</v>
      </c>
      <c r="G359" s="15">
        <v>2.36</v>
      </c>
      <c r="H359" s="15">
        <v>2.488</v>
      </c>
      <c r="I359" s="15">
        <v>2.62</v>
      </c>
      <c r="J359" s="45">
        <v>0</v>
      </c>
      <c r="K359" s="45">
        <v>335</v>
      </c>
      <c r="L359" s="44"/>
      <c r="M359" s="44"/>
      <c r="N359" s="44"/>
      <c r="O359" s="40" t="str">
        <f t="shared" si="16"/>
        <v>5829</v>
      </c>
      <c r="P359" s="39">
        <f t="shared" si="17"/>
        <v>335</v>
      </c>
      <c r="Q359" s="18">
        <f t="shared" si="18"/>
        <v>637.24646399999995</v>
      </c>
    </row>
    <row r="360" spans="1:17" x14ac:dyDescent="0.25">
      <c r="A360" s="40" t="s">
        <v>1122</v>
      </c>
      <c r="B360" s="3">
        <v>380.42899999999997</v>
      </c>
      <c r="C360" s="3">
        <v>388.34500000000003</v>
      </c>
      <c r="D360" s="3">
        <v>396.08499999999998</v>
      </c>
      <c r="E360" s="3">
        <v>385.85700000000003</v>
      </c>
      <c r="F360" s="3">
        <v>387.58600000000001</v>
      </c>
      <c r="G360" s="15">
        <v>2.4359999999999999</v>
      </c>
      <c r="H360" s="15">
        <v>2.5680000000000001</v>
      </c>
      <c r="I360" s="15">
        <v>2.7040000000000002</v>
      </c>
      <c r="J360" s="45">
        <v>0</v>
      </c>
      <c r="K360" s="45">
        <v>963</v>
      </c>
      <c r="L360" s="44"/>
      <c r="M360" s="44"/>
      <c r="N360" s="44"/>
      <c r="O360" s="40" t="str">
        <f t="shared" si="16"/>
        <v>5830</v>
      </c>
      <c r="P360" s="39">
        <f t="shared" si="17"/>
        <v>963</v>
      </c>
      <c r="Q360" s="18">
        <f t="shared" si="18"/>
        <v>997.26996000000008</v>
      </c>
    </row>
    <row r="361" spans="1:17" x14ac:dyDescent="0.25">
      <c r="A361" s="40" t="s">
        <v>1123</v>
      </c>
      <c r="B361" s="3">
        <v>217.029</v>
      </c>
      <c r="C361" s="3">
        <v>217.744</v>
      </c>
      <c r="D361" s="3">
        <v>218.57</v>
      </c>
      <c r="E361" s="3">
        <v>218.4</v>
      </c>
      <c r="F361" s="3">
        <v>217.946</v>
      </c>
      <c r="G361" s="15">
        <v>2.2639999999999998</v>
      </c>
      <c r="H361" s="15">
        <v>2.3879999999999999</v>
      </c>
      <c r="I361" s="15">
        <v>2.5139999999999998</v>
      </c>
      <c r="J361" s="45">
        <v>0</v>
      </c>
      <c r="K361" s="45">
        <v>593</v>
      </c>
      <c r="L361" s="44"/>
      <c r="M361" s="44"/>
      <c r="N361" s="44"/>
      <c r="O361" s="40" t="str">
        <f t="shared" si="16"/>
        <v>5832</v>
      </c>
      <c r="P361" s="39">
        <f t="shared" si="17"/>
        <v>593</v>
      </c>
      <c r="Q361" s="18">
        <f t="shared" si="18"/>
        <v>519.97267199999999</v>
      </c>
    </row>
    <row r="362" spans="1:17" x14ac:dyDescent="0.25">
      <c r="A362" s="40" t="s">
        <v>1124</v>
      </c>
      <c r="B362" s="3">
        <v>1415.4939999999999</v>
      </c>
      <c r="C362" s="3">
        <v>1417.4</v>
      </c>
      <c r="D362" s="3">
        <v>1419.8969999999999</v>
      </c>
      <c r="E362" s="3">
        <v>1416.6469999999999</v>
      </c>
      <c r="F362" s="3">
        <v>1417.569</v>
      </c>
      <c r="G362" s="15">
        <v>2.36</v>
      </c>
      <c r="H362" s="15">
        <v>2.488</v>
      </c>
      <c r="I362" s="15">
        <v>2.62</v>
      </c>
      <c r="J362" s="45">
        <v>0</v>
      </c>
      <c r="K362" s="45">
        <v>2856</v>
      </c>
      <c r="L362" s="44"/>
      <c r="M362" s="44"/>
      <c r="N362" s="44"/>
      <c r="O362" s="40" t="str">
        <f t="shared" si="16"/>
        <v>5833</v>
      </c>
      <c r="P362" s="39">
        <f t="shared" si="17"/>
        <v>2856</v>
      </c>
      <c r="Q362" s="18">
        <f t="shared" si="18"/>
        <v>3526.4912000000004</v>
      </c>
    </row>
    <row r="363" spans="1:17" x14ac:dyDescent="0.25">
      <c r="A363" s="40" t="s">
        <v>1125</v>
      </c>
      <c r="B363" s="3">
        <v>295.03800000000001</v>
      </c>
      <c r="C363" s="3">
        <v>295.11</v>
      </c>
      <c r="D363" s="3">
        <v>295.22800000000001</v>
      </c>
      <c r="E363" s="3">
        <v>295.24</v>
      </c>
      <c r="F363" s="3">
        <v>295.13499999999999</v>
      </c>
      <c r="G363" s="15">
        <v>2.2639999999999998</v>
      </c>
      <c r="H363" s="15">
        <v>2.3879999999999999</v>
      </c>
      <c r="I363" s="15">
        <v>2.5139999999999998</v>
      </c>
      <c r="J363" s="45">
        <v>0</v>
      </c>
      <c r="K363" s="45">
        <v>615</v>
      </c>
      <c r="L363" s="44"/>
      <c r="M363" s="44"/>
      <c r="N363" s="44"/>
      <c r="O363" s="40" t="str">
        <f t="shared" si="16"/>
        <v>5834</v>
      </c>
      <c r="P363" s="39">
        <f t="shared" si="17"/>
        <v>615</v>
      </c>
      <c r="Q363" s="18">
        <f t="shared" si="18"/>
        <v>704.72267999999997</v>
      </c>
    </row>
    <row r="364" spans="1:17" x14ac:dyDescent="0.25">
      <c r="A364" s="40" t="s">
        <v>1126</v>
      </c>
      <c r="B364" s="3">
        <v>118.608</v>
      </c>
      <c r="C364" s="3">
        <v>120.233</v>
      </c>
      <c r="D364" s="3">
        <v>122.056</v>
      </c>
      <c r="E364" s="3">
        <v>120.46599999999999</v>
      </c>
      <c r="F364" s="3">
        <v>120.20399999999999</v>
      </c>
      <c r="G364" s="15">
        <v>2.3029999999999999</v>
      </c>
      <c r="H364" s="15">
        <v>2.4279999999999999</v>
      </c>
      <c r="I364" s="15">
        <v>2.556</v>
      </c>
      <c r="J364" s="45">
        <v>0</v>
      </c>
      <c r="K364" s="45">
        <v>270</v>
      </c>
      <c r="L364" s="44"/>
      <c r="M364" s="44"/>
      <c r="N364" s="44"/>
      <c r="O364" s="40" t="str">
        <f t="shared" si="16"/>
        <v>5835</v>
      </c>
      <c r="P364" s="39">
        <f t="shared" si="17"/>
        <v>270</v>
      </c>
      <c r="Q364" s="18">
        <f t="shared" si="18"/>
        <v>291.925724</v>
      </c>
    </row>
    <row r="365" spans="1:17" x14ac:dyDescent="0.25">
      <c r="A365" s="40" t="s">
        <v>1127</v>
      </c>
      <c r="B365" s="3">
        <v>282.91199999999998</v>
      </c>
      <c r="C365" s="3">
        <v>293.65100000000001</v>
      </c>
      <c r="D365" s="3">
        <v>303.70999999999998</v>
      </c>
      <c r="E365" s="3">
        <v>280.87099999999998</v>
      </c>
      <c r="F365" s="3">
        <v>296.93400000000003</v>
      </c>
      <c r="G365" s="15">
        <v>2.3029999999999999</v>
      </c>
      <c r="H365" s="15">
        <v>2.4279999999999999</v>
      </c>
      <c r="I365" s="15">
        <v>2.556</v>
      </c>
      <c r="J365" s="45">
        <v>0</v>
      </c>
      <c r="K365" s="45">
        <v>559</v>
      </c>
      <c r="L365" s="44"/>
      <c r="M365" s="44"/>
      <c r="N365" s="44"/>
      <c r="O365" s="40" t="str">
        <f t="shared" si="16"/>
        <v>5836</v>
      </c>
      <c r="P365" s="39">
        <f t="shared" si="17"/>
        <v>559</v>
      </c>
      <c r="Q365" s="18">
        <f t="shared" si="18"/>
        <v>712.98462800000004</v>
      </c>
    </row>
    <row r="366" spans="1:17" x14ac:dyDescent="0.25">
      <c r="A366" s="40" t="s">
        <v>1128</v>
      </c>
      <c r="B366" s="3">
        <v>375.92</v>
      </c>
      <c r="C366" s="3">
        <v>394.96300000000002</v>
      </c>
      <c r="D366" s="3">
        <v>414.93799999999999</v>
      </c>
      <c r="E366" s="3">
        <v>388.21800000000002</v>
      </c>
      <c r="F366" s="3">
        <v>400.06400000000002</v>
      </c>
      <c r="G366" s="15">
        <v>2.2829999999999999</v>
      </c>
      <c r="H366" s="15">
        <v>2.4079999999999999</v>
      </c>
      <c r="I366" s="15">
        <v>2.5350000000000001</v>
      </c>
      <c r="J366" s="45">
        <v>0</v>
      </c>
      <c r="K366" s="45">
        <v>754</v>
      </c>
      <c r="L366" s="44"/>
      <c r="M366" s="44"/>
      <c r="N366" s="44"/>
      <c r="O366" s="40" t="str">
        <f t="shared" si="16"/>
        <v>5837</v>
      </c>
      <c r="P366" s="39">
        <f t="shared" si="17"/>
        <v>754</v>
      </c>
      <c r="Q366" s="18">
        <f t="shared" si="18"/>
        <v>951.07090400000004</v>
      </c>
    </row>
    <row r="367" spans="1:17" x14ac:dyDescent="0.25">
      <c r="A367" s="40" t="s">
        <v>1129</v>
      </c>
      <c r="B367" s="3">
        <v>4.782</v>
      </c>
      <c r="C367" s="3">
        <v>9.4700000000000006</v>
      </c>
      <c r="D367" s="3">
        <v>15.17</v>
      </c>
      <c r="E367" s="3">
        <v>9.4160000000000004</v>
      </c>
      <c r="F367" s="3">
        <v>6.0289999999999999</v>
      </c>
      <c r="G367" s="15">
        <v>2.2829999999999999</v>
      </c>
      <c r="H367" s="15">
        <v>2.4079999999999999</v>
      </c>
      <c r="I367" s="15">
        <v>2.5350000000000001</v>
      </c>
      <c r="J367" s="45">
        <v>0</v>
      </c>
      <c r="K367" s="45">
        <v>7</v>
      </c>
      <c r="L367" s="44"/>
      <c r="M367" s="44"/>
      <c r="N367" s="44"/>
      <c r="O367" s="40" t="str">
        <f t="shared" si="16"/>
        <v>5838</v>
      </c>
      <c r="P367" s="39">
        <f t="shared" si="17"/>
        <v>7</v>
      </c>
      <c r="Q367" s="18">
        <f t="shared" si="18"/>
        <v>22.80376</v>
      </c>
    </row>
    <row r="368" spans="1:17" x14ac:dyDescent="0.25">
      <c r="A368" s="40" t="s">
        <v>1130</v>
      </c>
      <c r="B368" s="3">
        <v>6.3129999999999997</v>
      </c>
      <c r="C368" s="3">
        <v>12.349</v>
      </c>
      <c r="D368" s="3">
        <v>20.023</v>
      </c>
      <c r="E368" s="3">
        <v>12.962</v>
      </c>
      <c r="F368" s="3">
        <v>9.8550000000000004</v>
      </c>
      <c r="G368" s="15">
        <v>2.35</v>
      </c>
      <c r="H368" s="15">
        <v>2.4780000000000002</v>
      </c>
      <c r="I368" s="15">
        <v>2.609</v>
      </c>
      <c r="J368" s="45">
        <v>0</v>
      </c>
      <c r="K368" s="45">
        <v>427</v>
      </c>
      <c r="L368" s="44"/>
      <c r="M368" s="44"/>
      <c r="N368" s="44"/>
      <c r="O368" s="40" t="str">
        <f t="shared" si="16"/>
        <v>5839</v>
      </c>
      <c r="P368" s="39">
        <f t="shared" si="17"/>
        <v>427</v>
      </c>
      <c r="Q368" s="18">
        <f t="shared" si="18"/>
        <v>30.600822000000004</v>
      </c>
    </row>
    <row r="369" spans="1:17" x14ac:dyDescent="0.25">
      <c r="A369" s="40" t="s">
        <v>1131</v>
      </c>
      <c r="B369" s="3">
        <v>4.92</v>
      </c>
      <c r="C369" s="3">
        <v>9.1340000000000003</v>
      </c>
      <c r="D369" s="3">
        <v>14.221</v>
      </c>
      <c r="E369" s="3">
        <v>9.5890000000000004</v>
      </c>
      <c r="F369" s="3">
        <v>10.081</v>
      </c>
      <c r="G369" s="15">
        <v>2.2360000000000002</v>
      </c>
      <c r="H369" s="15">
        <v>2.3580000000000001</v>
      </c>
      <c r="I369" s="15">
        <v>2.4820000000000002</v>
      </c>
      <c r="J369" s="45">
        <v>0</v>
      </c>
      <c r="K369" s="45">
        <v>399</v>
      </c>
      <c r="L369" s="44"/>
      <c r="M369" s="44"/>
      <c r="N369" s="44"/>
      <c r="O369" s="40" t="str">
        <f t="shared" si="16"/>
        <v>5840</v>
      </c>
      <c r="P369" s="39">
        <f t="shared" si="17"/>
        <v>399</v>
      </c>
      <c r="Q369" s="18">
        <f t="shared" si="18"/>
        <v>21.537972000000003</v>
      </c>
    </row>
    <row r="370" spans="1:17" x14ac:dyDescent="0.25">
      <c r="A370" s="40" t="s">
        <v>1132</v>
      </c>
      <c r="B370" s="3">
        <v>1593.71</v>
      </c>
      <c r="C370" s="3">
        <v>1606.4469999999999</v>
      </c>
      <c r="D370" s="3">
        <v>1622.1890000000001</v>
      </c>
      <c r="E370" s="3">
        <v>1602.635</v>
      </c>
      <c r="F370" s="3">
        <v>1607.866</v>
      </c>
      <c r="G370" s="15">
        <v>2.4359999999999999</v>
      </c>
      <c r="H370" s="15">
        <v>2.5680000000000001</v>
      </c>
      <c r="I370" s="15">
        <v>2.7040000000000002</v>
      </c>
      <c r="J370" s="45">
        <v>0</v>
      </c>
      <c r="K370" s="45">
        <v>3631</v>
      </c>
      <c r="L370" s="44"/>
      <c r="M370" s="44"/>
      <c r="N370" s="44"/>
      <c r="O370" s="40" t="str">
        <f t="shared" si="16"/>
        <v>5841</v>
      </c>
      <c r="P370" s="39">
        <f t="shared" si="17"/>
        <v>3631</v>
      </c>
      <c r="Q370" s="18">
        <f t="shared" si="18"/>
        <v>4125.355896</v>
      </c>
    </row>
    <row r="371" spans="1:17" x14ac:dyDescent="0.25">
      <c r="A371" s="40" t="s">
        <v>1133</v>
      </c>
      <c r="B371" s="3">
        <v>900.851</v>
      </c>
      <c r="C371" s="3">
        <v>902.14400000000001</v>
      </c>
      <c r="D371" s="3">
        <v>904.21500000000003</v>
      </c>
      <c r="E371" s="3">
        <v>901.98099999999999</v>
      </c>
      <c r="F371" s="3">
        <v>902.38099999999997</v>
      </c>
      <c r="G371" s="15">
        <v>1.903</v>
      </c>
      <c r="H371" s="15">
        <v>2.0070000000000001</v>
      </c>
      <c r="I371" s="15">
        <v>2.113</v>
      </c>
      <c r="J371" s="45">
        <v>70</v>
      </c>
      <c r="K371" s="45">
        <v>2234</v>
      </c>
      <c r="L371" s="44"/>
      <c r="M371" s="44"/>
      <c r="N371" s="44"/>
      <c r="O371" s="40" t="str">
        <f t="shared" si="16"/>
        <v>5842</v>
      </c>
      <c r="P371" s="39">
        <f t="shared" si="17"/>
        <v>2234</v>
      </c>
      <c r="Q371" s="18">
        <f t="shared" si="18"/>
        <v>1880.603008</v>
      </c>
    </row>
    <row r="372" spans="1:17" x14ac:dyDescent="0.25">
      <c r="A372" s="40" t="s">
        <v>1134</v>
      </c>
      <c r="B372" s="3">
        <v>143.04599999999999</v>
      </c>
      <c r="C372" s="3">
        <v>143.114</v>
      </c>
      <c r="D372" s="3">
        <v>143.21700000000001</v>
      </c>
      <c r="E372" s="3">
        <v>143.08000000000001</v>
      </c>
      <c r="F372" s="3">
        <v>143.12299999999999</v>
      </c>
      <c r="G372" s="15">
        <v>2.2639999999999998</v>
      </c>
      <c r="H372" s="15">
        <v>2.3879999999999999</v>
      </c>
      <c r="I372" s="15">
        <v>2.5139999999999998</v>
      </c>
      <c r="J372" s="45">
        <v>0</v>
      </c>
      <c r="K372" s="45">
        <v>390</v>
      </c>
      <c r="L372" s="44"/>
      <c r="M372" s="44"/>
      <c r="N372" s="44"/>
      <c r="O372" s="40" t="str">
        <f t="shared" si="16"/>
        <v>5843</v>
      </c>
      <c r="P372" s="39">
        <f t="shared" si="17"/>
        <v>390</v>
      </c>
      <c r="Q372" s="18">
        <f t="shared" si="18"/>
        <v>341.75623200000001</v>
      </c>
    </row>
    <row r="373" spans="1:17" x14ac:dyDescent="0.25">
      <c r="A373" s="40" t="s">
        <v>1135</v>
      </c>
      <c r="B373" s="3">
        <v>112.681</v>
      </c>
      <c r="C373" s="3">
        <v>114.755</v>
      </c>
      <c r="D373" s="3">
        <v>118.27</v>
      </c>
      <c r="E373" s="3">
        <v>115.297</v>
      </c>
      <c r="F373" s="3">
        <v>114.63</v>
      </c>
      <c r="G373" s="15">
        <v>1.931</v>
      </c>
      <c r="H373" s="15">
        <v>2.0369999999999999</v>
      </c>
      <c r="I373" s="15">
        <v>2.1440000000000001</v>
      </c>
      <c r="J373" s="45">
        <v>0</v>
      </c>
      <c r="K373" s="45">
        <v>439</v>
      </c>
      <c r="L373" s="44"/>
      <c r="M373" s="44"/>
      <c r="N373" s="44"/>
      <c r="O373" s="40" t="str">
        <f t="shared" si="16"/>
        <v>5844</v>
      </c>
      <c r="P373" s="39">
        <f t="shared" si="17"/>
        <v>439</v>
      </c>
      <c r="Q373" s="18">
        <f t="shared" si="18"/>
        <v>233.75593499999999</v>
      </c>
    </row>
    <row r="374" spans="1:17" x14ac:dyDescent="0.25">
      <c r="A374" s="40" t="s">
        <v>1136</v>
      </c>
      <c r="B374" s="3">
        <v>371.34399999999999</v>
      </c>
      <c r="C374" s="3">
        <v>371.67</v>
      </c>
      <c r="D374" s="3">
        <v>372.24299999999999</v>
      </c>
      <c r="E374" s="3">
        <v>371.74099999999999</v>
      </c>
      <c r="F374" s="3">
        <v>371.71</v>
      </c>
      <c r="G374" s="15">
        <v>1.931</v>
      </c>
      <c r="H374" s="15">
        <v>2.0369999999999999</v>
      </c>
      <c r="I374" s="15">
        <v>2.1440000000000001</v>
      </c>
      <c r="J374" s="45">
        <v>0</v>
      </c>
      <c r="K374" s="45">
        <v>613</v>
      </c>
      <c r="L374" s="44"/>
      <c r="M374" s="44"/>
      <c r="N374" s="44"/>
      <c r="O374" s="40" t="str">
        <f t="shared" si="16"/>
        <v>5845</v>
      </c>
      <c r="P374" s="39">
        <f t="shared" si="17"/>
        <v>613</v>
      </c>
      <c r="Q374" s="18">
        <f t="shared" si="18"/>
        <v>757.09179000000006</v>
      </c>
    </row>
    <row r="375" spans="1:17" x14ac:dyDescent="0.25">
      <c r="A375" s="40" t="s">
        <v>1137</v>
      </c>
      <c r="B375" s="3">
        <v>110.154</v>
      </c>
      <c r="C375" s="3">
        <v>112.15600000000001</v>
      </c>
      <c r="D375" s="3">
        <v>114.41</v>
      </c>
      <c r="E375" s="3">
        <v>110.40600000000001</v>
      </c>
      <c r="F375" s="3">
        <v>111.872</v>
      </c>
      <c r="G375" s="15">
        <v>2.3029999999999999</v>
      </c>
      <c r="H375" s="15">
        <v>2.4279999999999999</v>
      </c>
      <c r="I375" s="15">
        <v>2.556</v>
      </c>
      <c r="J375" s="45">
        <v>0</v>
      </c>
      <c r="K375" s="45">
        <v>238</v>
      </c>
      <c r="L375" s="44"/>
      <c r="M375" s="44"/>
      <c r="N375" s="44"/>
      <c r="O375" s="40" t="str">
        <f t="shared" si="16"/>
        <v>5846</v>
      </c>
      <c r="P375" s="39">
        <f t="shared" si="17"/>
        <v>238</v>
      </c>
      <c r="Q375" s="18">
        <f t="shared" si="18"/>
        <v>272.31476800000002</v>
      </c>
    </row>
    <row r="376" spans="1:17" x14ac:dyDescent="0.25">
      <c r="A376" s="40" t="s">
        <v>1138</v>
      </c>
      <c r="B376" s="3">
        <v>303.798</v>
      </c>
      <c r="C376" s="3">
        <v>308.10599999999999</v>
      </c>
      <c r="D376" s="3">
        <v>312.94900000000001</v>
      </c>
      <c r="E376" s="3">
        <v>310.27499999999998</v>
      </c>
      <c r="F376" s="3">
        <v>307.55099999999999</v>
      </c>
      <c r="G376" s="15">
        <v>2.3029999999999999</v>
      </c>
      <c r="H376" s="15">
        <v>2.4279999999999999</v>
      </c>
      <c r="I376" s="15">
        <v>2.556</v>
      </c>
      <c r="J376" s="45">
        <v>27</v>
      </c>
      <c r="K376" s="45">
        <v>761</v>
      </c>
      <c r="L376" s="44"/>
      <c r="M376" s="44"/>
      <c r="N376" s="44"/>
      <c r="O376" s="40" t="str">
        <f t="shared" si="16"/>
        <v>5847</v>
      </c>
      <c r="P376" s="39">
        <f t="shared" si="17"/>
        <v>761</v>
      </c>
      <c r="Q376" s="18">
        <f t="shared" si="18"/>
        <v>775.081368</v>
      </c>
    </row>
    <row r="377" spans="1:17" x14ac:dyDescent="0.25">
      <c r="A377" s="40" t="s">
        <v>1139</v>
      </c>
      <c r="B377" s="3">
        <v>188.73099999999999</v>
      </c>
      <c r="C377" s="3">
        <v>198.22300000000001</v>
      </c>
      <c r="D377" s="3">
        <v>208.14099999999999</v>
      </c>
      <c r="E377" s="3">
        <v>192.685</v>
      </c>
      <c r="F377" s="3">
        <v>200.98500000000001</v>
      </c>
      <c r="G377" s="15">
        <v>2.3029999999999999</v>
      </c>
      <c r="H377" s="15">
        <v>2.4279999999999999</v>
      </c>
      <c r="I377" s="15">
        <v>2.556</v>
      </c>
      <c r="J377" s="45">
        <v>0</v>
      </c>
      <c r="K377" s="45">
        <v>455</v>
      </c>
      <c r="L377" s="44"/>
      <c r="M377" s="44"/>
      <c r="N377" s="44"/>
      <c r="O377" s="40" t="str">
        <f t="shared" si="16"/>
        <v>5848</v>
      </c>
      <c r="P377" s="39">
        <f t="shared" si="17"/>
        <v>455</v>
      </c>
      <c r="Q377" s="18">
        <f t="shared" si="18"/>
        <v>481.28544400000004</v>
      </c>
    </row>
    <row r="378" spans="1:17" x14ac:dyDescent="0.25">
      <c r="A378" s="40" t="s">
        <v>1140</v>
      </c>
      <c r="B378" s="3">
        <v>779.41899999999998</v>
      </c>
      <c r="C378" s="3">
        <v>802.62</v>
      </c>
      <c r="D378" s="3">
        <v>824.87599999999998</v>
      </c>
      <c r="E378" s="3">
        <v>799.93399999999997</v>
      </c>
      <c r="F378" s="3">
        <v>802.83299999999997</v>
      </c>
      <c r="G378" s="15">
        <v>2.35</v>
      </c>
      <c r="H378" s="15">
        <v>2.4780000000000002</v>
      </c>
      <c r="I378" s="15">
        <v>2.609</v>
      </c>
      <c r="J378" s="45">
        <v>47</v>
      </c>
      <c r="K378" s="45">
        <v>1976</v>
      </c>
      <c r="L378" s="44"/>
      <c r="M378" s="44"/>
      <c r="N378" s="44"/>
      <c r="O378" s="40" t="str">
        <f t="shared" si="16"/>
        <v>5849</v>
      </c>
      <c r="P378" s="39">
        <f t="shared" si="17"/>
        <v>1976</v>
      </c>
      <c r="Q378" s="18">
        <f t="shared" si="18"/>
        <v>2035.8923600000003</v>
      </c>
    </row>
    <row r="379" spans="1:17" x14ac:dyDescent="0.25">
      <c r="A379" s="40" t="s">
        <v>1141</v>
      </c>
      <c r="B379" s="3">
        <v>1447.1669999999999</v>
      </c>
      <c r="C379" s="3">
        <v>1468.002</v>
      </c>
      <c r="D379" s="3">
        <v>1487.4349999999999</v>
      </c>
      <c r="E379" s="3">
        <v>1464.9169999999999</v>
      </c>
      <c r="F379" s="3">
        <v>1469.2840000000001</v>
      </c>
      <c r="G379" s="15">
        <v>1.661</v>
      </c>
      <c r="H379" s="15">
        <v>1.7509999999999999</v>
      </c>
      <c r="I379" s="15">
        <v>1.8440000000000001</v>
      </c>
      <c r="J379" s="45">
        <v>36</v>
      </c>
      <c r="K379" s="45">
        <v>2818</v>
      </c>
      <c r="L379" s="44"/>
      <c r="M379" s="44"/>
      <c r="N379" s="44"/>
      <c r="O379" s="40" t="str">
        <f t="shared" si="16"/>
        <v>5850</v>
      </c>
      <c r="P379" s="39">
        <f t="shared" si="17"/>
        <v>2818</v>
      </c>
      <c r="Q379" s="18">
        <f t="shared" si="18"/>
        <v>2606.4715019999999</v>
      </c>
    </row>
    <row r="380" spans="1:17" x14ac:dyDescent="0.25">
      <c r="A380" s="40" t="s">
        <v>1142</v>
      </c>
      <c r="B380" s="3">
        <v>1022.494</v>
      </c>
      <c r="C380" s="3">
        <v>1026.384</v>
      </c>
      <c r="D380" s="3">
        <v>1030.413</v>
      </c>
      <c r="E380" s="3">
        <v>1024.433</v>
      </c>
      <c r="F380" s="3">
        <v>1027.183</v>
      </c>
      <c r="G380" s="15">
        <v>1.903</v>
      </c>
      <c r="H380" s="15">
        <v>2.0070000000000001</v>
      </c>
      <c r="I380" s="15">
        <v>2.113</v>
      </c>
      <c r="J380" s="45">
        <v>0</v>
      </c>
      <c r="K380" s="45">
        <v>1542</v>
      </c>
      <c r="L380" s="44"/>
      <c r="M380" s="44"/>
      <c r="N380" s="44"/>
      <c r="O380" s="40" t="str">
        <f t="shared" si="16"/>
        <v>5851</v>
      </c>
      <c r="P380" s="39">
        <f t="shared" si="17"/>
        <v>1542</v>
      </c>
      <c r="Q380" s="18">
        <f t="shared" si="18"/>
        <v>2059.9526880000003</v>
      </c>
    </row>
    <row r="381" spans="1:17" x14ac:dyDescent="0.25">
      <c r="A381" s="40" t="s">
        <v>1143</v>
      </c>
      <c r="B381" s="3">
        <v>427.584</v>
      </c>
      <c r="C381" s="3">
        <v>428.512</v>
      </c>
      <c r="D381" s="3">
        <v>429.55599999999998</v>
      </c>
      <c r="E381" s="3">
        <v>427.55599999999998</v>
      </c>
      <c r="F381" s="3">
        <v>428.7</v>
      </c>
      <c r="G381" s="15">
        <v>1.931</v>
      </c>
      <c r="H381" s="15">
        <v>2.0369999999999999</v>
      </c>
      <c r="I381" s="15">
        <v>2.1440000000000001</v>
      </c>
      <c r="J381" s="45">
        <v>0</v>
      </c>
      <c r="K381" s="45">
        <v>693</v>
      </c>
      <c r="L381" s="44"/>
      <c r="M381" s="44"/>
      <c r="N381" s="44"/>
      <c r="O381" s="40" t="str">
        <f t="shared" si="16"/>
        <v>5852</v>
      </c>
      <c r="P381" s="39">
        <f t="shared" si="17"/>
        <v>693</v>
      </c>
      <c r="Q381" s="18">
        <f t="shared" si="18"/>
        <v>872.87894399999993</v>
      </c>
    </row>
    <row r="382" spans="1:17" x14ac:dyDescent="0.25">
      <c r="A382" s="40" t="s">
        <v>1144</v>
      </c>
      <c r="B382" s="3">
        <v>152.69900000000001</v>
      </c>
      <c r="C382" s="3">
        <v>154.01599999999999</v>
      </c>
      <c r="D382" s="3">
        <v>155.88499999999999</v>
      </c>
      <c r="E382" s="3">
        <v>153.44300000000001</v>
      </c>
      <c r="F382" s="3">
        <v>154.35499999999999</v>
      </c>
      <c r="G382" s="15">
        <v>1.931</v>
      </c>
      <c r="H382" s="15">
        <v>2.0369999999999999</v>
      </c>
      <c r="I382" s="15">
        <v>2.1440000000000001</v>
      </c>
      <c r="J382" s="45">
        <v>0</v>
      </c>
      <c r="K382" s="45">
        <v>310</v>
      </c>
      <c r="L382" s="44"/>
      <c r="M382" s="44"/>
      <c r="N382" s="44"/>
      <c r="O382" s="40" t="str">
        <f t="shared" si="16"/>
        <v>5853</v>
      </c>
      <c r="P382" s="39">
        <f t="shared" si="17"/>
        <v>310</v>
      </c>
      <c r="Q382" s="18">
        <f t="shared" si="18"/>
        <v>313.73059199999994</v>
      </c>
    </row>
    <row r="383" spans="1:17" x14ac:dyDescent="0.25">
      <c r="A383" s="40" t="s">
        <v>1145</v>
      </c>
      <c r="B383" s="3">
        <v>7.5709999999999997</v>
      </c>
      <c r="C383" s="3">
        <v>18.817</v>
      </c>
      <c r="D383" s="3">
        <v>30.984000000000002</v>
      </c>
      <c r="E383" s="3">
        <v>17.181999999999999</v>
      </c>
      <c r="F383" s="3">
        <v>20.417000000000002</v>
      </c>
      <c r="G383" s="15">
        <v>1.617</v>
      </c>
      <c r="H383" s="15">
        <v>1.706</v>
      </c>
      <c r="I383" s="15">
        <v>1.796</v>
      </c>
      <c r="J383" s="45">
        <v>0</v>
      </c>
      <c r="K383" s="45">
        <v>205</v>
      </c>
      <c r="L383" s="44"/>
      <c r="M383" s="44"/>
      <c r="N383" s="44"/>
      <c r="O383" s="40" t="str">
        <f t="shared" si="16"/>
        <v>5854</v>
      </c>
      <c r="P383" s="39">
        <f t="shared" si="17"/>
        <v>205</v>
      </c>
      <c r="Q383" s="18">
        <f t="shared" si="18"/>
        <v>32.101801999999999</v>
      </c>
    </row>
    <row r="384" spans="1:17" x14ac:dyDescent="0.25">
      <c r="A384" s="40" t="s">
        <v>1146</v>
      </c>
      <c r="B384" s="3">
        <v>762.08900000000006</v>
      </c>
      <c r="C384" s="3">
        <v>774.08100000000002</v>
      </c>
      <c r="D384" s="3">
        <v>790.43399999999997</v>
      </c>
      <c r="E384" s="3">
        <v>776.99800000000005</v>
      </c>
      <c r="F384" s="3">
        <v>777.31600000000003</v>
      </c>
      <c r="G384" s="15">
        <v>1.931</v>
      </c>
      <c r="H384" s="15">
        <v>2.0369999999999999</v>
      </c>
      <c r="I384" s="15">
        <v>2.1440000000000001</v>
      </c>
      <c r="J384" s="45">
        <v>0</v>
      </c>
      <c r="K384" s="45">
        <v>1176</v>
      </c>
      <c r="L384" s="44"/>
      <c r="M384" s="44"/>
      <c r="N384" s="44"/>
      <c r="O384" s="40" t="str">
        <f t="shared" si="16"/>
        <v>5855</v>
      </c>
      <c r="P384" s="39">
        <f t="shared" si="17"/>
        <v>1176</v>
      </c>
      <c r="Q384" s="18">
        <f t="shared" si="18"/>
        <v>1576.802997</v>
      </c>
    </row>
    <row r="385" spans="1:17" x14ac:dyDescent="0.25">
      <c r="A385" s="40" t="s">
        <v>1147</v>
      </c>
      <c r="B385" s="3">
        <v>8.1470000000000002</v>
      </c>
      <c r="C385" s="3">
        <v>18.2</v>
      </c>
      <c r="D385" s="3">
        <v>28.079000000000001</v>
      </c>
      <c r="E385" s="3">
        <v>18.521999999999998</v>
      </c>
      <c r="F385" s="3">
        <v>19.873000000000001</v>
      </c>
      <c r="G385" s="15">
        <v>1.76</v>
      </c>
      <c r="H385" s="15">
        <v>1.8560000000000001</v>
      </c>
      <c r="I385" s="15">
        <v>1.954</v>
      </c>
      <c r="J385" s="45">
        <v>0</v>
      </c>
      <c r="K385" s="45">
        <v>0</v>
      </c>
      <c r="L385" s="44"/>
      <c r="M385" s="44"/>
      <c r="N385" s="44"/>
      <c r="O385" s="40" t="str">
        <f t="shared" si="16"/>
        <v>5856</v>
      </c>
      <c r="P385" s="39">
        <f t="shared" si="17"/>
        <v>0</v>
      </c>
      <c r="Q385" s="18">
        <f t="shared" si="18"/>
        <v>33.779200000000003</v>
      </c>
    </row>
    <row r="386" spans="1:17" x14ac:dyDescent="0.25">
      <c r="A386" s="40" t="s">
        <v>1148</v>
      </c>
      <c r="B386" s="3">
        <v>16.882000000000001</v>
      </c>
      <c r="C386" s="3">
        <v>42.884999999999998</v>
      </c>
      <c r="D386" s="3">
        <v>71.462999999999994</v>
      </c>
      <c r="E386" s="3">
        <v>41.451000000000001</v>
      </c>
      <c r="F386" s="3">
        <v>46.87</v>
      </c>
      <c r="G386" s="15">
        <v>1.617</v>
      </c>
      <c r="H386" s="15">
        <v>1.706</v>
      </c>
      <c r="I386" s="15">
        <v>1.796</v>
      </c>
      <c r="J386" s="45">
        <v>0</v>
      </c>
      <c r="K386" s="45">
        <v>12</v>
      </c>
      <c r="L386" s="44"/>
      <c r="M386" s="44"/>
      <c r="N386" s="44"/>
      <c r="O386" s="40" t="str">
        <f t="shared" si="16"/>
        <v>5857</v>
      </c>
      <c r="P386" s="39">
        <f t="shared" si="17"/>
        <v>12</v>
      </c>
      <c r="Q386" s="18">
        <f t="shared" si="18"/>
        <v>73.161809999999988</v>
      </c>
    </row>
    <row r="387" spans="1:17" x14ac:dyDescent="0.25">
      <c r="A387" s="40" t="s">
        <v>1149</v>
      </c>
      <c r="B387" s="3">
        <v>125.254</v>
      </c>
      <c r="C387" s="3">
        <v>126.038</v>
      </c>
      <c r="D387" s="3">
        <v>126.102</v>
      </c>
      <c r="E387" s="3">
        <v>125.113</v>
      </c>
      <c r="F387" s="3">
        <v>126.033</v>
      </c>
      <c r="G387" s="15">
        <v>1.8080000000000001</v>
      </c>
      <c r="H387" s="15">
        <v>1.9059999999999999</v>
      </c>
      <c r="I387" s="15">
        <v>2.0070000000000001</v>
      </c>
      <c r="J387" s="45">
        <v>0</v>
      </c>
      <c r="K387" s="45">
        <v>323</v>
      </c>
      <c r="L387" s="44"/>
      <c r="M387" s="44"/>
      <c r="N387" s="44"/>
      <c r="O387" s="40" t="str">
        <f t="shared" si="16"/>
        <v>5858</v>
      </c>
      <c r="P387" s="39">
        <f t="shared" si="17"/>
        <v>323</v>
      </c>
      <c r="Q387" s="18">
        <f t="shared" si="18"/>
        <v>240.22842799999998</v>
      </c>
    </row>
    <row r="388" spans="1:17" x14ac:dyDescent="0.25">
      <c r="A388" s="40" t="s">
        <v>1150</v>
      </c>
      <c r="B388" s="3">
        <v>6.2919999999999998</v>
      </c>
      <c r="C388" s="3">
        <v>16.719000000000001</v>
      </c>
      <c r="D388" s="3">
        <v>28.617999999999999</v>
      </c>
      <c r="E388" s="3">
        <v>18.061</v>
      </c>
      <c r="F388" s="3">
        <v>7.0209999999999999</v>
      </c>
      <c r="G388" s="15">
        <v>1.931</v>
      </c>
      <c r="H388" s="15">
        <v>2.0369999999999999</v>
      </c>
      <c r="I388" s="15">
        <v>2.1440000000000001</v>
      </c>
      <c r="J388" s="45">
        <v>52</v>
      </c>
      <c r="K388" s="45">
        <v>54</v>
      </c>
      <c r="L388" s="44"/>
      <c r="M388" s="44"/>
      <c r="N388" s="44"/>
      <c r="O388" s="40" t="str">
        <f t="shared" si="16"/>
        <v>5860</v>
      </c>
      <c r="P388" s="39">
        <f t="shared" si="17"/>
        <v>54</v>
      </c>
      <c r="Q388" s="18">
        <f t="shared" si="18"/>
        <v>86.056602999999996</v>
      </c>
    </row>
    <row r="389" spans="1:17" x14ac:dyDescent="0.25">
      <c r="A389" s="40" t="s">
        <v>1151</v>
      </c>
      <c r="B389" s="3">
        <v>924.89400000000001</v>
      </c>
      <c r="C389" s="3">
        <v>994.83199999999999</v>
      </c>
      <c r="D389" s="3">
        <v>1031.451</v>
      </c>
      <c r="E389" s="3">
        <v>981.75199999999995</v>
      </c>
      <c r="F389" s="3">
        <v>1003.218</v>
      </c>
      <c r="G389" s="15">
        <v>1.76</v>
      </c>
      <c r="H389" s="15">
        <v>1.8560000000000001</v>
      </c>
      <c r="I389" s="15">
        <v>1.954</v>
      </c>
      <c r="J389" s="45">
        <v>0</v>
      </c>
      <c r="K389" s="45">
        <v>1428</v>
      </c>
      <c r="L389" s="44"/>
      <c r="M389" s="44"/>
      <c r="N389" s="44"/>
      <c r="O389" s="40" t="str">
        <f t="shared" ref="O389:O452" si="19">A389</f>
        <v>5861</v>
      </c>
      <c r="P389" s="39">
        <f t="shared" ref="P389:P452" si="20">K389</f>
        <v>1428</v>
      </c>
      <c r="Q389" s="18">
        <f t="shared" ref="Q389:Q452" si="21">C389*H389+J389</f>
        <v>1846.4081920000001</v>
      </c>
    </row>
    <row r="390" spans="1:17" x14ac:dyDescent="0.25">
      <c r="A390" s="40" t="s">
        <v>1152</v>
      </c>
      <c r="B390" s="3">
        <v>727.96199999999999</v>
      </c>
      <c r="C390" s="3">
        <v>811.71500000000003</v>
      </c>
      <c r="D390" s="3">
        <v>845.64400000000001</v>
      </c>
      <c r="E390" s="3">
        <v>790.24099999999999</v>
      </c>
      <c r="F390" s="3">
        <v>819.44799999999998</v>
      </c>
      <c r="G390" s="15">
        <v>1.76</v>
      </c>
      <c r="H390" s="15">
        <v>1.8560000000000001</v>
      </c>
      <c r="I390" s="15">
        <v>1.954</v>
      </c>
      <c r="J390" s="45">
        <v>0</v>
      </c>
      <c r="K390" s="45">
        <v>1400</v>
      </c>
      <c r="L390" s="44"/>
      <c r="M390" s="44"/>
      <c r="N390" s="44"/>
      <c r="O390" s="40" t="str">
        <f t="shared" si="19"/>
        <v>5862</v>
      </c>
      <c r="P390" s="39">
        <f t="shared" si="20"/>
        <v>1400</v>
      </c>
      <c r="Q390" s="18">
        <f t="shared" si="21"/>
        <v>1506.5430400000002</v>
      </c>
    </row>
    <row r="391" spans="1:17" x14ac:dyDescent="0.25">
      <c r="A391" s="40" t="s">
        <v>1153</v>
      </c>
      <c r="B391" s="3">
        <v>315.83800000000002</v>
      </c>
      <c r="C391" s="3">
        <v>361.435</v>
      </c>
      <c r="D391" s="3">
        <v>406.42200000000003</v>
      </c>
      <c r="E391" s="3">
        <v>349.23399999999998</v>
      </c>
      <c r="F391" s="3">
        <v>368.14499999999998</v>
      </c>
      <c r="G391" s="15">
        <v>1.76</v>
      </c>
      <c r="H391" s="15">
        <v>1.8560000000000001</v>
      </c>
      <c r="I391" s="15">
        <v>1.954</v>
      </c>
      <c r="J391" s="45">
        <v>0</v>
      </c>
      <c r="K391" s="45">
        <v>460</v>
      </c>
      <c r="L391" s="44"/>
      <c r="M391" s="44"/>
      <c r="N391" s="44"/>
      <c r="O391" s="40" t="str">
        <f t="shared" si="19"/>
        <v>5863</v>
      </c>
      <c r="P391" s="39">
        <f t="shared" si="20"/>
        <v>460</v>
      </c>
      <c r="Q391" s="18">
        <f t="shared" si="21"/>
        <v>670.82336000000009</v>
      </c>
    </row>
    <row r="392" spans="1:17" x14ac:dyDescent="0.25">
      <c r="A392" s="40" t="s">
        <v>1154</v>
      </c>
      <c r="B392" s="3">
        <v>59.847000000000001</v>
      </c>
      <c r="C392" s="3">
        <v>126.315</v>
      </c>
      <c r="D392" s="3">
        <v>190.244</v>
      </c>
      <c r="E392" s="3">
        <v>124.739</v>
      </c>
      <c r="F392" s="3">
        <v>136.97300000000001</v>
      </c>
      <c r="G392" s="15">
        <v>1.8080000000000001</v>
      </c>
      <c r="H392" s="15">
        <v>1.9059999999999999</v>
      </c>
      <c r="I392" s="15">
        <v>2.0070000000000001</v>
      </c>
      <c r="J392" s="45">
        <v>37</v>
      </c>
      <c r="K392" s="45">
        <v>75</v>
      </c>
      <c r="L392" s="44"/>
      <c r="M392" s="44"/>
      <c r="N392" s="44"/>
      <c r="O392" s="40" t="str">
        <f t="shared" si="19"/>
        <v>5864</v>
      </c>
      <c r="P392" s="39">
        <f t="shared" si="20"/>
        <v>75</v>
      </c>
      <c r="Q392" s="18">
        <f t="shared" si="21"/>
        <v>277.75639000000001</v>
      </c>
    </row>
    <row r="393" spans="1:17" x14ac:dyDescent="0.25">
      <c r="A393" s="40" t="s">
        <v>1155</v>
      </c>
      <c r="B393" s="3">
        <v>0.998</v>
      </c>
      <c r="C393" s="3">
        <v>2.548</v>
      </c>
      <c r="D393" s="3">
        <v>4.633</v>
      </c>
      <c r="E393" s="3">
        <v>2.48</v>
      </c>
      <c r="F393" s="3">
        <v>2.976</v>
      </c>
      <c r="G393" s="15">
        <v>1.8080000000000001</v>
      </c>
      <c r="H393" s="15">
        <v>1.9059999999999999</v>
      </c>
      <c r="I393" s="15">
        <v>2.0070000000000001</v>
      </c>
      <c r="J393" s="45">
        <v>0</v>
      </c>
      <c r="K393" s="45">
        <v>0</v>
      </c>
      <c r="L393" s="44"/>
      <c r="M393" s="44"/>
      <c r="N393" s="44"/>
      <c r="O393" s="40" t="str">
        <f t="shared" si="19"/>
        <v>5865</v>
      </c>
      <c r="P393" s="39">
        <f t="shared" si="20"/>
        <v>0</v>
      </c>
      <c r="Q393" s="18">
        <f t="shared" si="21"/>
        <v>4.8564879999999997</v>
      </c>
    </row>
    <row r="394" spans="1:17" x14ac:dyDescent="0.25">
      <c r="A394" s="40" t="s">
        <v>1156</v>
      </c>
      <c r="B394" s="3">
        <v>2.1859999999999999</v>
      </c>
      <c r="C394" s="3">
        <v>3.15</v>
      </c>
      <c r="D394" s="3">
        <v>4.1070000000000002</v>
      </c>
      <c r="E394" s="3">
        <v>3.5750000000000002</v>
      </c>
      <c r="F394" s="3">
        <v>1.1759999999999999</v>
      </c>
      <c r="G394" s="15">
        <v>2.0550000000000002</v>
      </c>
      <c r="H394" s="15">
        <v>2.1669999999999998</v>
      </c>
      <c r="I394" s="15">
        <v>2.282</v>
      </c>
      <c r="J394" s="45">
        <v>0</v>
      </c>
      <c r="K394" s="45">
        <v>6</v>
      </c>
      <c r="L394" s="44"/>
      <c r="M394" s="44"/>
      <c r="N394" s="44"/>
      <c r="O394" s="40" t="str">
        <f t="shared" si="19"/>
        <v>5866</v>
      </c>
      <c r="P394" s="39">
        <f t="shared" si="20"/>
        <v>6</v>
      </c>
      <c r="Q394" s="18">
        <f t="shared" si="21"/>
        <v>6.8260499999999995</v>
      </c>
    </row>
    <row r="395" spans="1:17" x14ac:dyDescent="0.25">
      <c r="A395" s="40" t="s">
        <v>1157</v>
      </c>
      <c r="B395" s="3">
        <v>621.154</v>
      </c>
      <c r="C395" s="3">
        <v>656.42100000000005</v>
      </c>
      <c r="D395" s="3">
        <v>680.79499999999996</v>
      </c>
      <c r="E395" s="3">
        <v>644.55600000000004</v>
      </c>
      <c r="F395" s="3">
        <v>654.07299999999998</v>
      </c>
      <c r="G395" s="15">
        <v>2.2360000000000002</v>
      </c>
      <c r="H395" s="15">
        <v>2.3580000000000001</v>
      </c>
      <c r="I395" s="15">
        <v>2.4820000000000002</v>
      </c>
      <c r="J395" s="45">
        <v>79</v>
      </c>
      <c r="K395" s="45">
        <v>1097</v>
      </c>
      <c r="L395" s="44"/>
      <c r="M395" s="44"/>
      <c r="N395" s="44"/>
      <c r="O395" s="40" t="str">
        <f t="shared" si="19"/>
        <v>5867</v>
      </c>
      <c r="P395" s="39">
        <f t="shared" si="20"/>
        <v>1097</v>
      </c>
      <c r="Q395" s="18">
        <f t="shared" si="21"/>
        <v>1626.8407180000002</v>
      </c>
    </row>
    <row r="396" spans="1:17" x14ac:dyDescent="0.25">
      <c r="A396" s="40" t="s">
        <v>1158</v>
      </c>
      <c r="B396" s="3">
        <v>261.178</v>
      </c>
      <c r="C396" s="3">
        <v>263.83199999999999</v>
      </c>
      <c r="D396" s="3">
        <v>266.738</v>
      </c>
      <c r="E396" s="3">
        <v>263.024</v>
      </c>
      <c r="F396" s="3">
        <v>264.267</v>
      </c>
      <c r="G396" s="15">
        <v>2.4359999999999999</v>
      </c>
      <c r="H396" s="15">
        <v>2.5680000000000001</v>
      </c>
      <c r="I396" s="15">
        <v>2.7040000000000002</v>
      </c>
      <c r="J396" s="45">
        <v>0</v>
      </c>
      <c r="K396" s="45">
        <v>1035</v>
      </c>
      <c r="L396" s="44"/>
      <c r="M396" s="44"/>
      <c r="N396" s="44"/>
      <c r="O396" s="40" t="str">
        <f t="shared" si="19"/>
        <v>5868</v>
      </c>
      <c r="P396" s="39">
        <f t="shared" si="20"/>
        <v>1035</v>
      </c>
      <c r="Q396" s="18">
        <f t="shared" si="21"/>
        <v>677.52057600000001</v>
      </c>
    </row>
    <row r="397" spans="1:17" x14ac:dyDescent="0.25">
      <c r="A397" s="40" t="s">
        <v>1159</v>
      </c>
      <c r="B397" s="3">
        <v>614.78200000000004</v>
      </c>
      <c r="C397" s="3">
        <v>617.10299999999995</v>
      </c>
      <c r="D397" s="3">
        <v>619.48900000000003</v>
      </c>
      <c r="E397" s="3">
        <v>615.82600000000002</v>
      </c>
      <c r="F397" s="3">
        <v>617.38199999999995</v>
      </c>
      <c r="G397" s="15">
        <v>2.35</v>
      </c>
      <c r="H397" s="15">
        <v>2.4780000000000002</v>
      </c>
      <c r="I397" s="15">
        <v>2.609</v>
      </c>
      <c r="J397" s="45">
        <v>0</v>
      </c>
      <c r="K397" s="45">
        <v>923</v>
      </c>
      <c r="L397" s="44"/>
      <c r="M397" s="44"/>
      <c r="N397" s="44"/>
      <c r="O397" s="40" t="str">
        <f t="shared" si="19"/>
        <v>5869</v>
      </c>
      <c r="P397" s="39">
        <f t="shared" si="20"/>
        <v>923</v>
      </c>
      <c r="Q397" s="18">
        <f t="shared" si="21"/>
        <v>1529.1812339999999</v>
      </c>
    </row>
    <row r="398" spans="1:17" x14ac:dyDescent="0.25">
      <c r="A398" s="40" t="s">
        <v>1160</v>
      </c>
      <c r="B398" s="3">
        <v>7.3959999999999999</v>
      </c>
      <c r="C398" s="3">
        <v>14.977</v>
      </c>
      <c r="D398" s="3">
        <v>23.774999999999999</v>
      </c>
      <c r="E398" s="3">
        <v>16.32</v>
      </c>
      <c r="F398" s="3">
        <v>16.175000000000001</v>
      </c>
      <c r="G398" s="15">
        <v>2.35</v>
      </c>
      <c r="H398" s="15">
        <v>2.4780000000000002</v>
      </c>
      <c r="I398" s="15">
        <v>2.609</v>
      </c>
      <c r="J398" s="45">
        <v>0</v>
      </c>
      <c r="K398" s="45">
        <v>45</v>
      </c>
      <c r="L398" s="44"/>
      <c r="M398" s="44"/>
      <c r="N398" s="44"/>
      <c r="O398" s="40" t="str">
        <f t="shared" si="19"/>
        <v>5870</v>
      </c>
      <c r="P398" s="39">
        <f t="shared" si="20"/>
        <v>45</v>
      </c>
      <c r="Q398" s="18">
        <f t="shared" si="21"/>
        <v>37.113006000000006</v>
      </c>
    </row>
    <row r="399" spans="1:17" x14ac:dyDescent="0.25">
      <c r="A399" s="40" t="s">
        <v>1161</v>
      </c>
      <c r="B399" s="3">
        <v>2.2629999999999999</v>
      </c>
      <c r="C399" s="3">
        <v>4.68</v>
      </c>
      <c r="D399" s="3">
        <v>7.7629999999999999</v>
      </c>
      <c r="E399" s="3">
        <v>5.859</v>
      </c>
      <c r="F399" s="3">
        <v>5.0060000000000002</v>
      </c>
      <c r="G399" s="15">
        <v>2.35</v>
      </c>
      <c r="H399" s="15">
        <v>2.4780000000000002</v>
      </c>
      <c r="I399" s="15">
        <v>2.609</v>
      </c>
      <c r="J399" s="45">
        <v>0</v>
      </c>
      <c r="K399" s="45">
        <v>0</v>
      </c>
      <c r="L399" s="44"/>
      <c r="M399" s="44"/>
      <c r="N399" s="44"/>
      <c r="O399" s="40" t="str">
        <f t="shared" si="19"/>
        <v>5871</v>
      </c>
      <c r="P399" s="39">
        <f t="shared" si="20"/>
        <v>0</v>
      </c>
      <c r="Q399" s="18">
        <f t="shared" si="21"/>
        <v>11.59704</v>
      </c>
    </row>
    <row r="400" spans="1:17" x14ac:dyDescent="0.25">
      <c r="A400" s="40" t="s">
        <v>1162</v>
      </c>
      <c r="B400" s="3">
        <v>90.162999999999997</v>
      </c>
      <c r="C400" s="3">
        <v>117.90300000000001</v>
      </c>
      <c r="D400" s="3">
        <v>145.18299999999999</v>
      </c>
      <c r="E400" s="3">
        <v>116.379</v>
      </c>
      <c r="F400" s="3">
        <v>123.212</v>
      </c>
      <c r="G400" s="15">
        <v>1.8080000000000001</v>
      </c>
      <c r="H400" s="15">
        <v>1.9059999999999999</v>
      </c>
      <c r="I400" s="15">
        <v>2.0070000000000001</v>
      </c>
      <c r="J400" s="45">
        <v>0</v>
      </c>
      <c r="K400" s="45">
        <v>148</v>
      </c>
      <c r="L400" s="44"/>
      <c r="M400" s="44"/>
      <c r="N400" s="44"/>
      <c r="O400" s="40" t="str">
        <f t="shared" si="19"/>
        <v>5872</v>
      </c>
      <c r="P400" s="39">
        <f t="shared" si="20"/>
        <v>148</v>
      </c>
      <c r="Q400" s="18">
        <f t="shared" si="21"/>
        <v>224.723118</v>
      </c>
    </row>
    <row r="401" spans="1:17" x14ac:dyDescent="0.25">
      <c r="A401" s="40" t="s">
        <v>1163</v>
      </c>
      <c r="B401" s="3">
        <v>48.414999999999999</v>
      </c>
      <c r="C401" s="3">
        <v>71.445999999999998</v>
      </c>
      <c r="D401" s="3">
        <v>91.254000000000005</v>
      </c>
      <c r="E401" s="3">
        <v>68.850999999999999</v>
      </c>
      <c r="F401" s="3">
        <v>73.028999999999996</v>
      </c>
      <c r="G401" s="15">
        <v>1.8080000000000001</v>
      </c>
      <c r="H401" s="15">
        <v>1.9059999999999999</v>
      </c>
      <c r="I401" s="15">
        <v>2.0070000000000001</v>
      </c>
      <c r="J401" s="45">
        <v>0</v>
      </c>
      <c r="K401" s="45">
        <v>51</v>
      </c>
      <c r="L401" s="44"/>
      <c r="M401" s="44"/>
      <c r="N401" s="44"/>
      <c r="O401" s="40" t="str">
        <f t="shared" si="19"/>
        <v>5873</v>
      </c>
      <c r="P401" s="39">
        <f t="shared" si="20"/>
        <v>51</v>
      </c>
      <c r="Q401" s="18">
        <f t="shared" si="21"/>
        <v>136.17607599999999</v>
      </c>
    </row>
    <row r="402" spans="1:17" x14ac:dyDescent="0.25">
      <c r="A402" s="40" t="s">
        <v>1164</v>
      </c>
      <c r="B402" s="3">
        <v>152.08600000000001</v>
      </c>
      <c r="C402" s="3">
        <v>153.994</v>
      </c>
      <c r="D402" s="3">
        <v>155.72499999999999</v>
      </c>
      <c r="E402" s="3">
        <v>150.363</v>
      </c>
      <c r="F402" s="3">
        <v>154.38399999999999</v>
      </c>
      <c r="G402" s="15">
        <v>2.2829999999999999</v>
      </c>
      <c r="H402" s="15">
        <v>2.4079999999999999</v>
      </c>
      <c r="I402" s="15">
        <v>2.5350000000000001</v>
      </c>
      <c r="J402" s="45">
        <v>0</v>
      </c>
      <c r="K402" s="45">
        <v>443</v>
      </c>
      <c r="L402" s="44"/>
      <c r="M402" s="44"/>
      <c r="N402" s="44"/>
      <c r="O402" s="40" t="str">
        <f t="shared" si="19"/>
        <v>5874</v>
      </c>
      <c r="P402" s="39">
        <f t="shared" si="20"/>
        <v>443</v>
      </c>
      <c r="Q402" s="18">
        <f t="shared" si="21"/>
        <v>370.81755199999998</v>
      </c>
    </row>
    <row r="403" spans="1:17" x14ac:dyDescent="0.25">
      <c r="A403" s="40" t="s">
        <v>1165</v>
      </c>
      <c r="B403" s="3">
        <v>1.8169999999999999</v>
      </c>
      <c r="C403" s="3">
        <v>3.5960000000000001</v>
      </c>
      <c r="D403" s="3">
        <v>5.8710000000000004</v>
      </c>
      <c r="E403" s="3">
        <v>3.633</v>
      </c>
      <c r="F403" s="3">
        <v>3.9</v>
      </c>
      <c r="G403" s="15">
        <v>2.2829999999999999</v>
      </c>
      <c r="H403" s="15">
        <v>2.4079999999999999</v>
      </c>
      <c r="I403" s="15">
        <v>2.5350000000000001</v>
      </c>
      <c r="J403" s="45">
        <v>0</v>
      </c>
      <c r="K403" s="45">
        <v>0</v>
      </c>
      <c r="L403" s="44"/>
      <c r="M403" s="44"/>
      <c r="N403" s="44"/>
      <c r="O403" s="40" t="str">
        <f t="shared" si="19"/>
        <v>5875</v>
      </c>
      <c r="P403" s="39">
        <f t="shared" si="20"/>
        <v>0</v>
      </c>
      <c r="Q403" s="18">
        <f t="shared" si="21"/>
        <v>8.6591679999999993</v>
      </c>
    </row>
    <row r="404" spans="1:17" x14ac:dyDescent="0.25">
      <c r="A404" s="40" t="s">
        <v>1166</v>
      </c>
      <c r="B404" s="3">
        <v>321.858</v>
      </c>
      <c r="C404" s="3">
        <v>326.46800000000002</v>
      </c>
      <c r="D404" s="3">
        <v>331.64299999999997</v>
      </c>
      <c r="E404" s="3">
        <v>326.37599999999998</v>
      </c>
      <c r="F404" s="3">
        <v>327.084</v>
      </c>
      <c r="G404" s="15">
        <v>2.2360000000000002</v>
      </c>
      <c r="H404" s="15">
        <v>2.3580000000000001</v>
      </c>
      <c r="I404" s="15">
        <v>2.4820000000000002</v>
      </c>
      <c r="J404" s="45">
        <v>0</v>
      </c>
      <c r="K404" s="45">
        <v>720</v>
      </c>
      <c r="L404" s="44"/>
      <c r="M404" s="44"/>
      <c r="N404" s="44"/>
      <c r="O404" s="40" t="str">
        <f t="shared" si="19"/>
        <v>5876</v>
      </c>
      <c r="P404" s="39">
        <f t="shared" si="20"/>
        <v>720</v>
      </c>
      <c r="Q404" s="18">
        <f t="shared" si="21"/>
        <v>769.81154400000003</v>
      </c>
    </row>
    <row r="405" spans="1:17" x14ac:dyDescent="0.25">
      <c r="A405" s="40" t="s">
        <v>1167</v>
      </c>
      <c r="B405" s="3">
        <v>69.433000000000007</v>
      </c>
      <c r="C405" s="3">
        <v>71.656000000000006</v>
      </c>
      <c r="D405" s="3">
        <v>74.174999999999997</v>
      </c>
      <c r="E405" s="3">
        <v>68.635999999999996</v>
      </c>
      <c r="F405" s="3">
        <v>71.200999999999993</v>
      </c>
      <c r="G405" s="15">
        <v>2.2360000000000002</v>
      </c>
      <c r="H405" s="15">
        <v>2.3580000000000001</v>
      </c>
      <c r="I405" s="15">
        <v>2.4820000000000002</v>
      </c>
      <c r="J405" s="45">
        <v>0</v>
      </c>
      <c r="K405" s="45">
        <v>145</v>
      </c>
      <c r="L405" s="44"/>
      <c r="M405" s="44"/>
      <c r="N405" s="44"/>
      <c r="O405" s="40" t="str">
        <f t="shared" si="19"/>
        <v>5901</v>
      </c>
      <c r="P405" s="39">
        <f t="shared" si="20"/>
        <v>145</v>
      </c>
      <c r="Q405" s="18">
        <f t="shared" si="21"/>
        <v>168.96484800000002</v>
      </c>
    </row>
    <row r="406" spans="1:17" x14ac:dyDescent="0.25">
      <c r="A406" s="40" t="s">
        <v>1168</v>
      </c>
      <c r="B406" s="3">
        <v>26.385000000000002</v>
      </c>
      <c r="C406" s="3">
        <v>28.004999999999999</v>
      </c>
      <c r="D406" s="3">
        <v>29.844999999999999</v>
      </c>
      <c r="E406" s="3">
        <v>27.423999999999999</v>
      </c>
      <c r="F406" s="3">
        <v>27.722999999999999</v>
      </c>
      <c r="G406" s="15">
        <v>2.3029999999999999</v>
      </c>
      <c r="H406" s="15">
        <v>2.4279999999999999</v>
      </c>
      <c r="I406" s="15">
        <v>2.556</v>
      </c>
      <c r="J406" s="45">
        <v>0</v>
      </c>
      <c r="K406" s="45">
        <v>76</v>
      </c>
      <c r="L406" s="44"/>
      <c r="M406" s="44"/>
      <c r="N406" s="44"/>
      <c r="O406" s="40" t="str">
        <f t="shared" si="19"/>
        <v>5902</v>
      </c>
      <c r="P406" s="39">
        <f t="shared" si="20"/>
        <v>76</v>
      </c>
      <c r="Q406" s="18">
        <f t="shared" si="21"/>
        <v>67.996139999999997</v>
      </c>
    </row>
    <row r="407" spans="1:17" x14ac:dyDescent="0.25">
      <c r="A407" s="40" t="s">
        <v>1169</v>
      </c>
      <c r="B407" s="3">
        <v>31.369</v>
      </c>
      <c r="C407" s="3">
        <v>31.63</v>
      </c>
      <c r="D407" s="3">
        <v>31.933</v>
      </c>
      <c r="E407" s="3">
        <v>31.466999999999999</v>
      </c>
      <c r="F407" s="3">
        <v>31.542000000000002</v>
      </c>
      <c r="G407" s="15">
        <v>2.2360000000000002</v>
      </c>
      <c r="H407" s="15">
        <v>2.3580000000000001</v>
      </c>
      <c r="I407" s="15">
        <v>2.4820000000000002</v>
      </c>
      <c r="J407" s="45">
        <v>0</v>
      </c>
      <c r="K407" s="45">
        <v>92</v>
      </c>
      <c r="L407" s="44"/>
      <c r="M407" s="44"/>
      <c r="N407" s="44"/>
      <c r="O407" s="40" t="str">
        <f t="shared" si="19"/>
        <v>6101</v>
      </c>
      <c r="P407" s="39">
        <f t="shared" si="20"/>
        <v>92</v>
      </c>
      <c r="Q407" s="18">
        <f t="shared" si="21"/>
        <v>74.583539999999999</v>
      </c>
    </row>
    <row r="408" spans="1:17" x14ac:dyDescent="0.25">
      <c r="A408" s="40" t="s">
        <v>1170</v>
      </c>
      <c r="B408" s="3">
        <v>97.649000000000001</v>
      </c>
      <c r="C408" s="3">
        <v>98.212999999999994</v>
      </c>
      <c r="D408" s="3">
        <v>98.92</v>
      </c>
      <c r="E408" s="3">
        <v>98.093000000000004</v>
      </c>
      <c r="F408" s="3">
        <v>98.314999999999998</v>
      </c>
      <c r="G408" s="15">
        <v>2.2360000000000002</v>
      </c>
      <c r="H408" s="15">
        <v>2.3580000000000001</v>
      </c>
      <c r="I408" s="15">
        <v>2.4820000000000002</v>
      </c>
      <c r="J408" s="45">
        <v>0</v>
      </c>
      <c r="K408" s="45">
        <v>203</v>
      </c>
      <c r="L408" s="44"/>
      <c r="M408" s="44"/>
      <c r="N408" s="44"/>
      <c r="O408" s="40" t="str">
        <f t="shared" si="19"/>
        <v>6102</v>
      </c>
      <c r="P408" s="39">
        <f t="shared" si="20"/>
        <v>203</v>
      </c>
      <c r="Q408" s="18">
        <f t="shared" si="21"/>
        <v>231.586254</v>
      </c>
    </row>
    <row r="409" spans="1:17" x14ac:dyDescent="0.25">
      <c r="A409" s="40" t="s">
        <v>1171</v>
      </c>
      <c r="B409" s="3">
        <v>0.71399999999999997</v>
      </c>
      <c r="C409" s="3">
        <v>0.71399999999999997</v>
      </c>
      <c r="D409" s="3">
        <v>0.71399999999999997</v>
      </c>
      <c r="E409" s="3">
        <v>0.71399999999999997</v>
      </c>
      <c r="F409" s="3">
        <v>0.71399999999999997</v>
      </c>
      <c r="G409" s="15">
        <v>2.198</v>
      </c>
      <c r="H409" s="15">
        <v>2.3180000000000001</v>
      </c>
      <c r="I409" s="15">
        <v>2.44</v>
      </c>
      <c r="J409" s="45">
        <v>0</v>
      </c>
      <c r="K409" s="45">
        <v>4</v>
      </c>
      <c r="L409" s="44"/>
      <c r="M409" s="44"/>
      <c r="N409" s="44"/>
      <c r="O409" s="40" t="str">
        <f t="shared" si="19"/>
        <v>6103</v>
      </c>
      <c r="P409" s="39">
        <f t="shared" si="20"/>
        <v>4</v>
      </c>
      <c r="Q409" s="18">
        <f t="shared" si="21"/>
        <v>1.655052</v>
      </c>
    </row>
    <row r="410" spans="1:17" x14ac:dyDescent="0.25">
      <c r="A410" s="40" t="s">
        <v>1172</v>
      </c>
      <c r="B410" s="3">
        <v>94.7</v>
      </c>
      <c r="C410" s="3">
        <v>95.266999999999996</v>
      </c>
      <c r="D410" s="3">
        <v>95.986000000000004</v>
      </c>
      <c r="E410" s="3">
        <v>95.259</v>
      </c>
      <c r="F410" s="3">
        <v>95.367999999999995</v>
      </c>
      <c r="G410" s="15">
        <v>2.2360000000000002</v>
      </c>
      <c r="H410" s="15">
        <v>2.3580000000000001</v>
      </c>
      <c r="I410" s="15">
        <v>2.4820000000000002</v>
      </c>
      <c r="J410" s="45">
        <v>0</v>
      </c>
      <c r="K410" s="45">
        <v>212</v>
      </c>
      <c r="L410" s="44"/>
      <c r="M410" s="44"/>
      <c r="N410" s="44"/>
      <c r="O410" s="40" t="str">
        <f t="shared" si="19"/>
        <v>6104</v>
      </c>
      <c r="P410" s="39">
        <f t="shared" si="20"/>
        <v>212</v>
      </c>
      <c r="Q410" s="18">
        <f t="shared" si="21"/>
        <v>224.63958600000001</v>
      </c>
    </row>
    <row r="411" spans="1:17" x14ac:dyDescent="0.25">
      <c r="A411" s="40" t="s">
        <v>1173</v>
      </c>
      <c r="B411" s="3">
        <v>402.94900000000001</v>
      </c>
      <c r="C411" s="3">
        <v>406.012</v>
      </c>
      <c r="D411" s="3">
        <v>410.58499999999998</v>
      </c>
      <c r="E411" s="3">
        <v>405.14100000000002</v>
      </c>
      <c r="F411" s="3">
        <v>404.40300000000002</v>
      </c>
      <c r="G411" s="15">
        <v>2.16</v>
      </c>
      <c r="H411" s="15">
        <v>2.2770000000000001</v>
      </c>
      <c r="I411" s="15">
        <v>2.3980000000000001</v>
      </c>
      <c r="J411" s="45">
        <v>0</v>
      </c>
      <c r="K411" s="45">
        <v>922</v>
      </c>
      <c r="L411" s="44"/>
      <c r="M411" s="44"/>
      <c r="N411" s="44"/>
      <c r="O411" s="40" t="str">
        <f t="shared" si="19"/>
        <v>6105</v>
      </c>
      <c r="P411" s="39">
        <f t="shared" si="20"/>
        <v>922</v>
      </c>
      <c r="Q411" s="18">
        <f t="shared" si="21"/>
        <v>924.48932400000001</v>
      </c>
    </row>
    <row r="412" spans="1:17" x14ac:dyDescent="0.25">
      <c r="A412" s="40" t="s">
        <v>1174</v>
      </c>
      <c r="B412" s="3">
        <v>480.76299999999998</v>
      </c>
      <c r="C412" s="3">
        <v>491.36900000000003</v>
      </c>
      <c r="D412" s="3">
        <v>504.43400000000003</v>
      </c>
      <c r="E412" s="3">
        <v>492.79</v>
      </c>
      <c r="F412" s="3">
        <v>490.608</v>
      </c>
      <c r="G412" s="15">
        <v>1.722</v>
      </c>
      <c r="H412" s="15">
        <v>1.8160000000000001</v>
      </c>
      <c r="I412" s="15">
        <v>1.9119999999999999</v>
      </c>
      <c r="J412" s="45">
        <v>0</v>
      </c>
      <c r="K412" s="45">
        <v>700</v>
      </c>
      <c r="L412" s="44"/>
      <c r="M412" s="44"/>
      <c r="N412" s="44"/>
      <c r="O412" s="40" t="str">
        <f t="shared" si="19"/>
        <v>6106</v>
      </c>
      <c r="P412" s="39">
        <f t="shared" si="20"/>
        <v>700</v>
      </c>
      <c r="Q412" s="18">
        <f t="shared" si="21"/>
        <v>892.3261040000001</v>
      </c>
    </row>
    <row r="413" spans="1:17" x14ac:dyDescent="0.25">
      <c r="A413" s="40" t="s">
        <v>1175</v>
      </c>
      <c r="B413" s="3">
        <v>342.25700000000001</v>
      </c>
      <c r="C413" s="3">
        <v>354.50599999999997</v>
      </c>
      <c r="D413" s="3">
        <v>372.48899999999998</v>
      </c>
      <c r="E413" s="3">
        <v>348.55</v>
      </c>
      <c r="F413" s="3">
        <v>355.13499999999999</v>
      </c>
      <c r="G413" s="15">
        <v>1.8740000000000001</v>
      </c>
      <c r="H413" s="15">
        <v>1.976</v>
      </c>
      <c r="I413" s="15">
        <v>2.081</v>
      </c>
      <c r="J413" s="45">
        <v>0</v>
      </c>
      <c r="K413" s="45">
        <v>447</v>
      </c>
      <c r="L413" s="44"/>
      <c r="M413" s="44"/>
      <c r="N413" s="44"/>
      <c r="O413" s="40" t="str">
        <f t="shared" si="19"/>
        <v>6107</v>
      </c>
      <c r="P413" s="39">
        <f t="shared" si="20"/>
        <v>447</v>
      </c>
      <c r="Q413" s="18">
        <f t="shared" si="21"/>
        <v>700.50385599999993</v>
      </c>
    </row>
    <row r="414" spans="1:17" x14ac:dyDescent="0.25">
      <c r="A414" s="40" t="s">
        <v>1176</v>
      </c>
      <c r="B414" s="3">
        <v>0.96599999999999997</v>
      </c>
      <c r="C414" s="3">
        <v>3.41</v>
      </c>
      <c r="D414" s="3">
        <v>7.7539999999999996</v>
      </c>
      <c r="E414" s="3">
        <v>3.714</v>
      </c>
      <c r="F414" s="3">
        <v>4.0170000000000003</v>
      </c>
      <c r="G414" s="15">
        <v>2.0840000000000001</v>
      </c>
      <c r="H414" s="15">
        <v>2.1970000000000001</v>
      </c>
      <c r="I414" s="15">
        <v>2.3130000000000002</v>
      </c>
      <c r="J414" s="45">
        <v>0</v>
      </c>
      <c r="K414" s="45">
        <v>9</v>
      </c>
      <c r="L414" s="44"/>
      <c r="M414" s="44"/>
      <c r="N414" s="44"/>
      <c r="O414" s="40" t="str">
        <f t="shared" si="19"/>
        <v>6109</v>
      </c>
      <c r="P414" s="39">
        <f t="shared" si="20"/>
        <v>9</v>
      </c>
      <c r="Q414" s="18">
        <f t="shared" si="21"/>
        <v>7.4917700000000007</v>
      </c>
    </row>
    <row r="415" spans="1:17" x14ac:dyDescent="0.25">
      <c r="A415" s="40" t="s">
        <v>1177</v>
      </c>
      <c r="B415" s="3">
        <v>0.51900000000000002</v>
      </c>
      <c r="C415" s="3">
        <v>1.0660000000000001</v>
      </c>
      <c r="D415" s="3">
        <v>1.7989999999999999</v>
      </c>
      <c r="E415" s="3">
        <v>0.79200000000000004</v>
      </c>
      <c r="F415" s="3">
        <v>1.1719999999999999</v>
      </c>
      <c r="G415" s="15">
        <v>1.722</v>
      </c>
      <c r="H415" s="15">
        <v>1.8160000000000001</v>
      </c>
      <c r="I415" s="15">
        <v>1.9119999999999999</v>
      </c>
      <c r="J415" s="45">
        <v>78</v>
      </c>
      <c r="K415" s="45">
        <v>263</v>
      </c>
      <c r="L415" s="44"/>
      <c r="M415" s="44"/>
      <c r="N415" s="44"/>
      <c r="O415" s="40" t="str">
        <f t="shared" si="19"/>
        <v>6110</v>
      </c>
      <c r="P415" s="39">
        <f t="shared" si="20"/>
        <v>263</v>
      </c>
      <c r="Q415" s="18">
        <f t="shared" si="21"/>
        <v>79.935856000000001</v>
      </c>
    </row>
    <row r="416" spans="1:17" x14ac:dyDescent="0.25">
      <c r="A416" s="40" t="s">
        <v>1178</v>
      </c>
      <c r="B416" s="3">
        <v>332.209</v>
      </c>
      <c r="C416" s="3">
        <v>356.55200000000002</v>
      </c>
      <c r="D416" s="3">
        <v>388.33800000000002</v>
      </c>
      <c r="E416" s="3">
        <v>355.21499999999997</v>
      </c>
      <c r="F416" s="3">
        <v>357.95</v>
      </c>
      <c r="G416" s="15">
        <v>1.8740000000000001</v>
      </c>
      <c r="H416" s="15">
        <v>1.976</v>
      </c>
      <c r="I416" s="15">
        <v>2.081</v>
      </c>
      <c r="J416" s="45">
        <v>201</v>
      </c>
      <c r="K416" s="45">
        <v>1204</v>
      </c>
      <c r="L416" s="44"/>
      <c r="M416" s="44"/>
      <c r="N416" s="44"/>
      <c r="O416" s="40" t="str">
        <f t="shared" si="19"/>
        <v>6111</v>
      </c>
      <c r="P416" s="39">
        <f t="shared" si="20"/>
        <v>1204</v>
      </c>
      <c r="Q416" s="18">
        <f t="shared" si="21"/>
        <v>905.54675200000008</v>
      </c>
    </row>
    <row r="417" spans="1:17" x14ac:dyDescent="0.25">
      <c r="A417" s="40" t="s">
        <v>1179</v>
      </c>
      <c r="B417" s="3">
        <v>150.43700000000001</v>
      </c>
      <c r="C417" s="3">
        <v>157.19300000000001</v>
      </c>
      <c r="D417" s="3">
        <v>165.631</v>
      </c>
      <c r="E417" s="3">
        <v>155.81200000000001</v>
      </c>
      <c r="F417" s="3">
        <v>157.96799999999999</v>
      </c>
      <c r="G417" s="15">
        <v>1.8740000000000001</v>
      </c>
      <c r="H417" s="15">
        <v>1.976</v>
      </c>
      <c r="I417" s="15">
        <v>2.081</v>
      </c>
      <c r="J417" s="45">
        <v>0</v>
      </c>
      <c r="K417" s="45">
        <v>251</v>
      </c>
      <c r="L417" s="44"/>
      <c r="M417" s="44"/>
      <c r="N417" s="44"/>
      <c r="O417" s="40" t="str">
        <f t="shared" si="19"/>
        <v>6113</v>
      </c>
      <c r="P417" s="39">
        <f t="shared" si="20"/>
        <v>251</v>
      </c>
      <c r="Q417" s="18">
        <f t="shared" si="21"/>
        <v>310.61336800000004</v>
      </c>
    </row>
    <row r="418" spans="1:17" x14ac:dyDescent="0.25">
      <c r="A418" s="40" t="s">
        <v>1180</v>
      </c>
      <c r="B418" s="3">
        <v>75.983000000000004</v>
      </c>
      <c r="C418" s="3">
        <v>77.566999999999993</v>
      </c>
      <c r="D418" s="3">
        <v>79.418000000000006</v>
      </c>
      <c r="E418" s="3">
        <v>76.974999999999994</v>
      </c>
      <c r="F418" s="3">
        <v>77.724000000000004</v>
      </c>
      <c r="G418" s="15">
        <v>2.0840000000000001</v>
      </c>
      <c r="H418" s="15">
        <v>2.1970000000000001</v>
      </c>
      <c r="I418" s="15">
        <v>2.3130000000000002</v>
      </c>
      <c r="J418" s="45">
        <v>0</v>
      </c>
      <c r="K418" s="45">
        <v>111</v>
      </c>
      <c r="L418" s="44"/>
      <c r="M418" s="44"/>
      <c r="N418" s="44"/>
      <c r="O418" s="40" t="str">
        <f t="shared" si="19"/>
        <v>6114</v>
      </c>
      <c r="P418" s="39">
        <f t="shared" si="20"/>
        <v>111</v>
      </c>
      <c r="Q418" s="18">
        <f t="shared" si="21"/>
        <v>170.41469899999998</v>
      </c>
    </row>
    <row r="419" spans="1:17" x14ac:dyDescent="0.25">
      <c r="A419" s="40" t="s">
        <v>1181</v>
      </c>
      <c r="B419" s="3">
        <v>1.6E-2</v>
      </c>
      <c r="C419" s="3">
        <v>5.7000000000000002E-2</v>
      </c>
      <c r="D419" s="3">
        <v>0.13500000000000001</v>
      </c>
      <c r="E419" s="3">
        <v>0.11600000000000001</v>
      </c>
      <c r="F419" s="3">
        <v>0</v>
      </c>
      <c r="G419" s="15">
        <v>2.0840000000000001</v>
      </c>
      <c r="H419" s="15">
        <v>2.1970000000000001</v>
      </c>
      <c r="I419" s="15">
        <v>2.3130000000000002</v>
      </c>
      <c r="J419" s="45">
        <v>0</v>
      </c>
      <c r="K419" s="45">
        <v>121</v>
      </c>
      <c r="L419" s="44"/>
      <c r="M419" s="44"/>
      <c r="N419" s="44"/>
      <c r="O419" s="40" t="str">
        <f t="shared" si="19"/>
        <v>6115</v>
      </c>
      <c r="P419" s="39">
        <f t="shared" si="20"/>
        <v>121</v>
      </c>
      <c r="Q419" s="18">
        <f t="shared" si="21"/>
        <v>0.12522900000000001</v>
      </c>
    </row>
    <row r="420" spans="1:17" x14ac:dyDescent="0.25">
      <c r="A420" s="40" t="s">
        <v>1182</v>
      </c>
      <c r="B420" s="3">
        <v>15.304</v>
      </c>
      <c r="C420" s="3">
        <v>17.37</v>
      </c>
      <c r="D420" s="3">
        <v>20.748999999999999</v>
      </c>
      <c r="E420" s="3">
        <v>18.210999999999999</v>
      </c>
      <c r="F420" s="3">
        <v>16.021999999999998</v>
      </c>
      <c r="G420" s="15">
        <v>2.0840000000000001</v>
      </c>
      <c r="H420" s="15">
        <v>2.1970000000000001</v>
      </c>
      <c r="I420" s="15">
        <v>2.3130000000000002</v>
      </c>
      <c r="J420" s="45">
        <v>0</v>
      </c>
      <c r="K420" s="45">
        <v>59</v>
      </c>
      <c r="L420" s="44"/>
      <c r="M420" s="44"/>
      <c r="N420" s="44"/>
      <c r="O420" s="40" t="str">
        <f t="shared" si="19"/>
        <v>6116</v>
      </c>
      <c r="P420" s="39">
        <f t="shared" si="20"/>
        <v>59</v>
      </c>
      <c r="Q420" s="18">
        <f t="shared" si="21"/>
        <v>38.161890000000007</v>
      </c>
    </row>
    <row r="421" spans="1:17" x14ac:dyDescent="0.25">
      <c r="A421" s="40" t="s">
        <v>1183</v>
      </c>
      <c r="B421" s="3">
        <v>195.87200000000001</v>
      </c>
      <c r="C421" s="3">
        <v>208.13399999999999</v>
      </c>
      <c r="D421" s="3">
        <v>217.31200000000001</v>
      </c>
      <c r="E421" s="3">
        <v>203.52</v>
      </c>
      <c r="F421" s="3">
        <v>209.36699999999999</v>
      </c>
      <c r="G421" s="15">
        <v>1.8740000000000001</v>
      </c>
      <c r="H421" s="15">
        <v>1.976</v>
      </c>
      <c r="I421" s="15">
        <v>2.081</v>
      </c>
      <c r="J421" s="45">
        <v>0</v>
      </c>
      <c r="K421" s="45">
        <v>396</v>
      </c>
      <c r="L421" s="44"/>
      <c r="M421" s="44"/>
      <c r="N421" s="44"/>
      <c r="O421" s="40" t="str">
        <f t="shared" si="19"/>
        <v>6117</v>
      </c>
      <c r="P421" s="39">
        <f t="shared" si="20"/>
        <v>396</v>
      </c>
      <c r="Q421" s="18">
        <f t="shared" si="21"/>
        <v>411.27278399999994</v>
      </c>
    </row>
    <row r="422" spans="1:17" x14ac:dyDescent="0.25">
      <c r="A422" s="40" t="s">
        <v>1184</v>
      </c>
      <c r="B422" s="3">
        <v>461.76400000000001</v>
      </c>
      <c r="C422" s="3">
        <v>501.149</v>
      </c>
      <c r="D422" s="3">
        <v>523.89300000000003</v>
      </c>
      <c r="E422" s="3">
        <v>486.21499999999997</v>
      </c>
      <c r="F422" s="3">
        <v>504.834</v>
      </c>
      <c r="G422" s="15">
        <v>1.8360000000000001</v>
      </c>
      <c r="H422" s="15">
        <v>1.9359999999999999</v>
      </c>
      <c r="I422" s="15">
        <v>2.0390000000000001</v>
      </c>
      <c r="J422" s="45">
        <v>0</v>
      </c>
      <c r="K422" s="45">
        <v>930</v>
      </c>
      <c r="L422" s="44"/>
      <c r="M422" s="44"/>
      <c r="N422" s="44"/>
      <c r="O422" s="40" t="str">
        <f t="shared" si="19"/>
        <v>6118</v>
      </c>
      <c r="P422" s="39">
        <f t="shared" si="20"/>
        <v>930</v>
      </c>
      <c r="Q422" s="18">
        <f t="shared" si="21"/>
        <v>970.22446400000001</v>
      </c>
    </row>
    <row r="423" spans="1:17" x14ac:dyDescent="0.25">
      <c r="A423" s="40" t="s">
        <v>1185</v>
      </c>
      <c r="B423" s="3">
        <v>204.79900000000001</v>
      </c>
      <c r="C423" s="3">
        <v>233.81200000000001</v>
      </c>
      <c r="D423" s="3">
        <v>259.78399999999999</v>
      </c>
      <c r="E423" s="3">
        <v>225.02</v>
      </c>
      <c r="F423" s="3">
        <v>237.68899999999999</v>
      </c>
      <c r="G423" s="15">
        <v>1.8740000000000001</v>
      </c>
      <c r="H423" s="15">
        <v>1.976</v>
      </c>
      <c r="I423" s="15">
        <v>2.081</v>
      </c>
      <c r="J423" s="45">
        <v>0</v>
      </c>
      <c r="K423" s="45">
        <v>339</v>
      </c>
      <c r="L423" s="44"/>
      <c r="M423" s="44"/>
      <c r="N423" s="44"/>
      <c r="O423" s="40" t="str">
        <f t="shared" si="19"/>
        <v>6119</v>
      </c>
      <c r="P423" s="39">
        <f t="shared" si="20"/>
        <v>339</v>
      </c>
      <c r="Q423" s="18">
        <f t="shared" si="21"/>
        <v>462.01251200000002</v>
      </c>
    </row>
    <row r="424" spans="1:17" x14ac:dyDescent="0.25">
      <c r="A424" s="40" t="s">
        <v>1186</v>
      </c>
      <c r="B424" s="3">
        <v>240.101</v>
      </c>
      <c r="C424" s="3">
        <v>257.88</v>
      </c>
      <c r="D424" s="3">
        <v>271.82799999999997</v>
      </c>
      <c r="E424" s="3">
        <v>252.78100000000001</v>
      </c>
      <c r="F424" s="3">
        <v>260.97899999999998</v>
      </c>
      <c r="G424" s="15">
        <v>2.0840000000000001</v>
      </c>
      <c r="H424" s="15">
        <v>2.1970000000000001</v>
      </c>
      <c r="I424" s="15">
        <v>2.3130000000000002</v>
      </c>
      <c r="J424" s="45">
        <v>0</v>
      </c>
      <c r="K424" s="45">
        <v>426</v>
      </c>
      <c r="L424" s="44"/>
      <c r="M424" s="44"/>
      <c r="N424" s="44"/>
      <c r="O424" s="40" t="str">
        <f t="shared" si="19"/>
        <v>6120</v>
      </c>
      <c r="P424" s="39">
        <f t="shared" si="20"/>
        <v>426</v>
      </c>
      <c r="Q424" s="18">
        <f t="shared" si="21"/>
        <v>566.56236000000001</v>
      </c>
    </row>
    <row r="425" spans="1:17" x14ac:dyDescent="0.25">
      <c r="A425" s="40" t="s">
        <v>1187</v>
      </c>
      <c r="B425" s="3">
        <v>250.036</v>
      </c>
      <c r="C425" s="3">
        <v>279.50700000000001</v>
      </c>
      <c r="D425" s="3">
        <v>308.738</v>
      </c>
      <c r="E425" s="3">
        <v>278</v>
      </c>
      <c r="F425" s="3">
        <v>286.78399999999999</v>
      </c>
      <c r="G425" s="15">
        <v>2.0840000000000001</v>
      </c>
      <c r="H425" s="15">
        <v>2.1970000000000001</v>
      </c>
      <c r="I425" s="15">
        <v>2.3130000000000002</v>
      </c>
      <c r="J425" s="45">
        <v>0</v>
      </c>
      <c r="K425" s="45">
        <v>415</v>
      </c>
      <c r="L425" s="44"/>
      <c r="M425" s="44"/>
      <c r="N425" s="44"/>
      <c r="O425" s="40" t="str">
        <f t="shared" si="19"/>
        <v>6121</v>
      </c>
      <c r="P425" s="39">
        <f t="shared" si="20"/>
        <v>415</v>
      </c>
      <c r="Q425" s="18">
        <f t="shared" si="21"/>
        <v>614.07687900000008</v>
      </c>
    </row>
    <row r="426" spans="1:17" x14ac:dyDescent="0.25">
      <c r="A426" s="40" t="s">
        <v>1188</v>
      </c>
      <c r="B426" s="3">
        <v>62.902000000000001</v>
      </c>
      <c r="C426" s="3">
        <v>81.668000000000006</v>
      </c>
      <c r="D426" s="3">
        <v>99.724000000000004</v>
      </c>
      <c r="E426" s="3">
        <v>82.334999999999994</v>
      </c>
      <c r="F426" s="3">
        <v>86.792000000000002</v>
      </c>
      <c r="G426" s="15">
        <v>1.3420000000000001</v>
      </c>
      <c r="H426" s="15">
        <v>1.415</v>
      </c>
      <c r="I426" s="15">
        <v>1.4890000000000001</v>
      </c>
      <c r="J426" s="45">
        <v>0</v>
      </c>
      <c r="K426" s="45">
        <v>54</v>
      </c>
      <c r="L426" s="44"/>
      <c r="M426" s="44"/>
      <c r="N426" s="44"/>
      <c r="O426" s="40" t="str">
        <f t="shared" si="19"/>
        <v>6123</v>
      </c>
      <c r="P426" s="39">
        <f t="shared" si="20"/>
        <v>54</v>
      </c>
      <c r="Q426" s="18">
        <f t="shared" si="21"/>
        <v>115.56022000000002</v>
      </c>
    </row>
    <row r="427" spans="1:17" x14ac:dyDescent="0.25">
      <c r="A427" s="40" t="s">
        <v>1189</v>
      </c>
      <c r="B427" s="3">
        <v>197.65299999999999</v>
      </c>
      <c r="C427" s="3">
        <v>214.14</v>
      </c>
      <c r="D427" s="3">
        <v>226.87899999999999</v>
      </c>
      <c r="E427" s="3">
        <v>211.22800000000001</v>
      </c>
      <c r="F427" s="3">
        <v>216.81899999999999</v>
      </c>
      <c r="G427" s="15">
        <v>1.3420000000000001</v>
      </c>
      <c r="H427" s="15">
        <v>1.415</v>
      </c>
      <c r="I427" s="15">
        <v>1.4890000000000001</v>
      </c>
      <c r="J427" s="45">
        <v>0</v>
      </c>
      <c r="K427" s="45">
        <v>165</v>
      </c>
      <c r="L427" s="44"/>
      <c r="M427" s="44"/>
      <c r="N427" s="44"/>
      <c r="O427" s="40" t="str">
        <f t="shared" si="19"/>
        <v>6124</v>
      </c>
      <c r="P427" s="39">
        <f t="shared" si="20"/>
        <v>165</v>
      </c>
      <c r="Q427" s="18">
        <f t="shared" si="21"/>
        <v>303.00810000000001</v>
      </c>
    </row>
    <row r="428" spans="1:17" x14ac:dyDescent="0.25">
      <c r="A428" s="40" t="s">
        <v>1190</v>
      </c>
      <c r="B428" s="3">
        <v>30.405999999999999</v>
      </c>
      <c r="C428" s="3">
        <v>40.034999999999997</v>
      </c>
      <c r="D428" s="3">
        <v>51.755000000000003</v>
      </c>
      <c r="E428" s="3">
        <v>40.435000000000002</v>
      </c>
      <c r="F428" s="3">
        <v>42.86</v>
      </c>
      <c r="G428" s="15">
        <v>1.3420000000000001</v>
      </c>
      <c r="H428" s="15">
        <v>1.415</v>
      </c>
      <c r="I428" s="15">
        <v>1.4890000000000001</v>
      </c>
      <c r="J428" s="45">
        <v>0</v>
      </c>
      <c r="K428" s="45">
        <v>25</v>
      </c>
      <c r="L428" s="44"/>
      <c r="M428" s="44"/>
      <c r="N428" s="44"/>
      <c r="O428" s="40" t="str">
        <f t="shared" si="19"/>
        <v>6125</v>
      </c>
      <c r="P428" s="39">
        <f t="shared" si="20"/>
        <v>25</v>
      </c>
      <c r="Q428" s="18">
        <f t="shared" si="21"/>
        <v>56.649524999999997</v>
      </c>
    </row>
    <row r="429" spans="1:17" x14ac:dyDescent="0.25">
      <c r="A429" s="40" t="s">
        <v>1191</v>
      </c>
      <c r="B429" s="3">
        <v>758.35400000000004</v>
      </c>
      <c r="C429" s="3">
        <v>843.75199999999995</v>
      </c>
      <c r="D429" s="3">
        <v>905.00400000000002</v>
      </c>
      <c r="E429" s="3">
        <v>828.00900000000001</v>
      </c>
      <c r="F429" s="3">
        <v>824.31799999999998</v>
      </c>
      <c r="G429" s="15">
        <v>1.8360000000000001</v>
      </c>
      <c r="H429" s="15">
        <v>1.9359999999999999</v>
      </c>
      <c r="I429" s="15">
        <v>2.0390000000000001</v>
      </c>
      <c r="J429" s="45">
        <v>67</v>
      </c>
      <c r="K429" s="45">
        <v>1442</v>
      </c>
      <c r="L429" s="44"/>
      <c r="M429" s="44"/>
      <c r="N429" s="44"/>
      <c r="O429" s="40" t="str">
        <f t="shared" si="19"/>
        <v>6126</v>
      </c>
      <c r="P429" s="39">
        <f t="shared" si="20"/>
        <v>1442</v>
      </c>
      <c r="Q429" s="18">
        <f t="shared" si="21"/>
        <v>1700.5038719999998</v>
      </c>
    </row>
    <row r="430" spans="1:17" x14ac:dyDescent="0.25">
      <c r="A430" s="40" t="s">
        <v>1192</v>
      </c>
      <c r="B430" s="3">
        <v>8.8840000000000003</v>
      </c>
      <c r="C430" s="3">
        <v>25.69</v>
      </c>
      <c r="D430" s="3">
        <v>50.22</v>
      </c>
      <c r="E430" s="3">
        <v>26.041</v>
      </c>
      <c r="F430" s="3">
        <v>29.215</v>
      </c>
      <c r="G430" s="15">
        <v>1.3420000000000001</v>
      </c>
      <c r="H430" s="15">
        <v>1.415</v>
      </c>
      <c r="I430" s="15">
        <v>1.4890000000000001</v>
      </c>
      <c r="J430" s="45">
        <v>0</v>
      </c>
      <c r="K430" s="45">
        <v>11</v>
      </c>
      <c r="L430" s="44"/>
      <c r="M430" s="44"/>
      <c r="N430" s="44"/>
      <c r="O430" s="40" t="str">
        <f t="shared" si="19"/>
        <v>6127</v>
      </c>
      <c r="P430" s="39">
        <f t="shared" si="20"/>
        <v>11</v>
      </c>
      <c r="Q430" s="18">
        <f t="shared" si="21"/>
        <v>36.351350000000004</v>
      </c>
    </row>
    <row r="431" spans="1:17" x14ac:dyDescent="0.25">
      <c r="A431" s="40" t="s">
        <v>1193</v>
      </c>
      <c r="B431" s="3">
        <v>361.64800000000002</v>
      </c>
      <c r="C431" s="3">
        <v>399.642</v>
      </c>
      <c r="D431" s="3">
        <v>436.68900000000002</v>
      </c>
      <c r="E431" s="3">
        <v>401.78899999999999</v>
      </c>
      <c r="F431" s="3">
        <v>407.12099999999998</v>
      </c>
      <c r="G431" s="15">
        <v>1.3420000000000001</v>
      </c>
      <c r="H431" s="15">
        <v>1.415</v>
      </c>
      <c r="I431" s="15">
        <v>1.4890000000000001</v>
      </c>
      <c r="J431" s="45">
        <v>0</v>
      </c>
      <c r="K431" s="45">
        <v>314</v>
      </c>
      <c r="L431" s="44"/>
      <c r="M431" s="44"/>
      <c r="N431" s="44"/>
      <c r="O431" s="40" t="str">
        <f t="shared" si="19"/>
        <v>6128</v>
      </c>
      <c r="P431" s="39">
        <f t="shared" si="20"/>
        <v>314</v>
      </c>
      <c r="Q431" s="18">
        <f t="shared" si="21"/>
        <v>565.49342999999999</v>
      </c>
    </row>
    <row r="432" spans="1:17" x14ac:dyDescent="0.25">
      <c r="A432" s="40" t="s">
        <v>1194</v>
      </c>
      <c r="B432" s="3">
        <v>118.361</v>
      </c>
      <c r="C432" s="3">
        <v>135.06800000000001</v>
      </c>
      <c r="D432" s="3">
        <v>149.18799999999999</v>
      </c>
      <c r="E432" s="3">
        <v>136.041</v>
      </c>
      <c r="F432" s="3">
        <v>131.60400000000001</v>
      </c>
      <c r="G432" s="15">
        <v>1.3420000000000001</v>
      </c>
      <c r="H432" s="15">
        <v>1.415</v>
      </c>
      <c r="I432" s="15">
        <v>1.4890000000000001</v>
      </c>
      <c r="J432" s="45">
        <v>0</v>
      </c>
      <c r="K432" s="45">
        <v>134</v>
      </c>
      <c r="L432" s="44"/>
      <c r="M432" s="44"/>
      <c r="N432" s="44"/>
      <c r="O432" s="40" t="str">
        <f t="shared" si="19"/>
        <v>6130</v>
      </c>
      <c r="P432" s="39">
        <f t="shared" si="20"/>
        <v>134</v>
      </c>
      <c r="Q432" s="18">
        <f t="shared" si="21"/>
        <v>191.12122000000002</v>
      </c>
    </row>
    <row r="433" spans="1:17" x14ac:dyDescent="0.25">
      <c r="A433" s="40" t="s">
        <v>1195</v>
      </c>
      <c r="B433" s="3">
        <v>284.68299999999999</v>
      </c>
      <c r="C433" s="3">
        <v>299.012</v>
      </c>
      <c r="D433" s="3">
        <v>311.59399999999999</v>
      </c>
      <c r="E433" s="3">
        <v>296.95499999999998</v>
      </c>
      <c r="F433" s="3">
        <v>301.88299999999998</v>
      </c>
      <c r="G433" s="15">
        <v>1.3420000000000001</v>
      </c>
      <c r="H433" s="15">
        <v>1.415</v>
      </c>
      <c r="I433" s="15">
        <v>1.4890000000000001</v>
      </c>
      <c r="J433" s="45">
        <v>0</v>
      </c>
      <c r="K433" s="45">
        <v>415</v>
      </c>
      <c r="L433" s="44"/>
      <c r="M433" s="44"/>
      <c r="N433" s="44"/>
      <c r="O433" s="40" t="str">
        <f t="shared" si="19"/>
        <v>6132</v>
      </c>
      <c r="P433" s="39">
        <f t="shared" si="20"/>
        <v>415</v>
      </c>
      <c r="Q433" s="18">
        <f t="shared" si="21"/>
        <v>423.10198000000003</v>
      </c>
    </row>
    <row r="434" spans="1:17" x14ac:dyDescent="0.25">
      <c r="A434" s="40" t="s">
        <v>1196</v>
      </c>
      <c r="B434" s="3">
        <v>112.32899999999999</v>
      </c>
      <c r="C434" s="3">
        <v>121.04600000000001</v>
      </c>
      <c r="D434" s="3">
        <v>126.99</v>
      </c>
      <c r="E434" s="3">
        <v>121.77</v>
      </c>
      <c r="F434" s="3">
        <v>122.63500000000001</v>
      </c>
      <c r="G434" s="15">
        <v>1.3420000000000001</v>
      </c>
      <c r="H434" s="15">
        <v>1.415</v>
      </c>
      <c r="I434" s="15">
        <v>1.4890000000000001</v>
      </c>
      <c r="J434" s="45">
        <v>0</v>
      </c>
      <c r="K434" s="45">
        <v>136</v>
      </c>
      <c r="L434" s="44"/>
      <c r="M434" s="44"/>
      <c r="N434" s="44"/>
      <c r="O434" s="40" t="str">
        <f t="shared" si="19"/>
        <v>6133</v>
      </c>
      <c r="P434" s="39">
        <f t="shared" si="20"/>
        <v>136</v>
      </c>
      <c r="Q434" s="18">
        <f t="shared" si="21"/>
        <v>171.28009</v>
      </c>
    </row>
    <row r="435" spans="1:17" x14ac:dyDescent="0.25">
      <c r="A435" s="40" t="s">
        <v>1197</v>
      </c>
      <c r="B435" s="3">
        <v>22.783000000000001</v>
      </c>
      <c r="C435" s="3">
        <v>47.494</v>
      </c>
      <c r="D435" s="3">
        <v>70.478999999999999</v>
      </c>
      <c r="E435" s="3">
        <v>51.582999999999998</v>
      </c>
      <c r="F435" s="3">
        <v>54.085999999999999</v>
      </c>
      <c r="G435" s="15">
        <v>1.3420000000000001</v>
      </c>
      <c r="H435" s="15">
        <v>1.415</v>
      </c>
      <c r="I435" s="15">
        <v>1.4890000000000001</v>
      </c>
      <c r="J435" s="45">
        <v>0</v>
      </c>
      <c r="K435" s="45">
        <v>158</v>
      </c>
      <c r="L435" s="44"/>
      <c r="M435" s="44"/>
      <c r="N435" s="44"/>
      <c r="O435" s="40" t="str">
        <f t="shared" si="19"/>
        <v>6134</v>
      </c>
      <c r="P435" s="39">
        <f t="shared" si="20"/>
        <v>158</v>
      </c>
      <c r="Q435" s="18">
        <f t="shared" si="21"/>
        <v>67.204009999999997</v>
      </c>
    </row>
    <row r="436" spans="1:17" x14ac:dyDescent="0.25">
      <c r="A436" s="40" t="s">
        <v>1198</v>
      </c>
      <c r="B436" s="3">
        <v>11.446</v>
      </c>
      <c r="C436" s="3">
        <v>27.67</v>
      </c>
      <c r="D436" s="3">
        <v>49.073</v>
      </c>
      <c r="E436" s="3">
        <v>32.628999999999998</v>
      </c>
      <c r="F436" s="3">
        <v>31.599</v>
      </c>
      <c r="G436" s="15">
        <v>1.544</v>
      </c>
      <c r="H436" s="15">
        <v>1.6279999999999999</v>
      </c>
      <c r="I436" s="15">
        <v>1.714</v>
      </c>
      <c r="J436" s="45">
        <v>0</v>
      </c>
      <c r="K436" s="45">
        <v>0</v>
      </c>
      <c r="L436" s="44"/>
      <c r="M436" s="44"/>
      <c r="N436" s="44"/>
      <c r="O436" s="40" t="str">
        <f t="shared" si="19"/>
        <v>6139</v>
      </c>
      <c r="P436" s="39">
        <f t="shared" si="20"/>
        <v>0</v>
      </c>
      <c r="Q436" s="18">
        <f t="shared" si="21"/>
        <v>45.046759999999999</v>
      </c>
    </row>
    <row r="437" spans="1:17" x14ac:dyDescent="0.25">
      <c r="A437" s="40" t="s">
        <v>1199</v>
      </c>
      <c r="B437" s="3">
        <v>6.548</v>
      </c>
      <c r="C437" s="3">
        <v>16.050999999999998</v>
      </c>
      <c r="D437" s="3">
        <v>25.666</v>
      </c>
      <c r="E437" s="3">
        <v>17.68</v>
      </c>
      <c r="F437" s="3">
        <v>14.082000000000001</v>
      </c>
      <c r="G437" s="15">
        <v>1.3420000000000001</v>
      </c>
      <c r="H437" s="15">
        <v>1.415</v>
      </c>
      <c r="I437" s="15">
        <v>1.4890000000000001</v>
      </c>
      <c r="J437" s="45">
        <v>0</v>
      </c>
      <c r="K437" s="45">
        <v>0</v>
      </c>
      <c r="L437" s="44"/>
      <c r="M437" s="44"/>
      <c r="N437" s="44"/>
      <c r="O437" s="40" t="str">
        <f t="shared" si="19"/>
        <v>6140</v>
      </c>
      <c r="P437" s="39">
        <f t="shared" si="20"/>
        <v>0</v>
      </c>
      <c r="Q437" s="18">
        <f t="shared" si="21"/>
        <v>22.712164999999999</v>
      </c>
    </row>
    <row r="438" spans="1:17" x14ac:dyDescent="0.25">
      <c r="A438" s="40" t="s">
        <v>1200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15">
        <v>1.3420000000000001</v>
      </c>
      <c r="H438" s="15">
        <v>1.415</v>
      </c>
      <c r="I438" s="15">
        <v>1.4890000000000001</v>
      </c>
      <c r="J438" s="45">
        <v>0</v>
      </c>
      <c r="K438" s="45">
        <v>0</v>
      </c>
      <c r="L438" s="44"/>
      <c r="M438" s="44"/>
      <c r="N438" s="44"/>
      <c r="O438" s="40" t="str">
        <f t="shared" si="19"/>
        <v>6141</v>
      </c>
      <c r="P438" s="39">
        <f t="shared" si="20"/>
        <v>0</v>
      </c>
      <c r="Q438" s="18">
        <f t="shared" si="21"/>
        <v>0</v>
      </c>
    </row>
    <row r="439" spans="1:17" x14ac:dyDescent="0.25">
      <c r="A439" s="40" t="s">
        <v>1201</v>
      </c>
      <c r="B439" s="3">
        <v>2.3359999999999999</v>
      </c>
      <c r="C439" s="3">
        <v>6.1970000000000001</v>
      </c>
      <c r="D439" s="3">
        <v>10.66</v>
      </c>
      <c r="E439" s="3">
        <v>7.1520000000000001</v>
      </c>
      <c r="F439" s="3">
        <v>7.3840000000000003</v>
      </c>
      <c r="G439" s="15">
        <v>1.3420000000000001</v>
      </c>
      <c r="H439" s="15">
        <v>1.415</v>
      </c>
      <c r="I439" s="15">
        <v>1.4890000000000001</v>
      </c>
      <c r="J439" s="45">
        <v>0</v>
      </c>
      <c r="K439" s="45">
        <v>9</v>
      </c>
      <c r="L439" s="44"/>
      <c r="M439" s="44"/>
      <c r="N439" s="44"/>
      <c r="O439" s="40" t="str">
        <f t="shared" si="19"/>
        <v>6143</v>
      </c>
      <c r="P439" s="39">
        <f t="shared" si="20"/>
        <v>9</v>
      </c>
      <c r="Q439" s="18">
        <f t="shared" si="21"/>
        <v>8.7687550000000005</v>
      </c>
    </row>
    <row r="440" spans="1:17" x14ac:dyDescent="0.25">
      <c r="A440" s="40" t="s">
        <v>1202</v>
      </c>
      <c r="B440" s="3">
        <v>268.64600000000002</v>
      </c>
      <c r="C440" s="3">
        <v>287.613</v>
      </c>
      <c r="D440" s="3">
        <v>296.85700000000003</v>
      </c>
      <c r="E440" s="3">
        <v>281.83300000000003</v>
      </c>
      <c r="F440" s="3">
        <v>289.79899999999998</v>
      </c>
      <c r="G440" s="15">
        <v>1.8360000000000001</v>
      </c>
      <c r="H440" s="15">
        <v>1.9359999999999999</v>
      </c>
      <c r="I440" s="15">
        <v>2.0390000000000001</v>
      </c>
      <c r="J440" s="45">
        <v>0</v>
      </c>
      <c r="K440" s="45">
        <v>616</v>
      </c>
      <c r="L440" s="44"/>
      <c r="M440" s="44"/>
      <c r="N440" s="44"/>
      <c r="O440" s="40" t="str">
        <f t="shared" si="19"/>
        <v>6144</v>
      </c>
      <c r="P440" s="39">
        <f t="shared" si="20"/>
        <v>616</v>
      </c>
      <c r="Q440" s="18">
        <f t="shared" si="21"/>
        <v>556.81876799999998</v>
      </c>
    </row>
    <row r="441" spans="1:17" x14ac:dyDescent="0.25">
      <c r="A441" s="40" t="s">
        <v>1203</v>
      </c>
      <c r="B441" s="3">
        <v>0.82099999999999995</v>
      </c>
      <c r="C441" s="3">
        <v>2.2709999999999999</v>
      </c>
      <c r="D441" s="3">
        <v>4.34</v>
      </c>
      <c r="E441" s="3">
        <v>3.04</v>
      </c>
      <c r="F441" s="3">
        <v>2.774</v>
      </c>
      <c r="G441" s="15">
        <v>1.3420000000000001</v>
      </c>
      <c r="H441" s="15">
        <v>1.415</v>
      </c>
      <c r="I441" s="15">
        <v>1.4890000000000001</v>
      </c>
      <c r="J441" s="45">
        <v>0</v>
      </c>
      <c r="K441" s="45">
        <v>311</v>
      </c>
      <c r="L441" s="44"/>
      <c r="M441" s="44"/>
      <c r="N441" s="44"/>
      <c r="O441" s="40" t="str">
        <f t="shared" si="19"/>
        <v>6145</v>
      </c>
      <c r="P441" s="39">
        <f t="shared" si="20"/>
        <v>311</v>
      </c>
      <c r="Q441" s="18">
        <f t="shared" si="21"/>
        <v>3.2134649999999998</v>
      </c>
    </row>
    <row r="442" spans="1:17" x14ac:dyDescent="0.25">
      <c r="A442" s="40" t="s">
        <v>1204</v>
      </c>
      <c r="B442" s="3">
        <v>260.56099999999998</v>
      </c>
      <c r="C442" s="3">
        <v>267.19900000000001</v>
      </c>
      <c r="D442" s="3">
        <v>274.82</v>
      </c>
      <c r="E442" s="3">
        <v>266.86500000000001</v>
      </c>
      <c r="F442" s="3">
        <v>268.80900000000003</v>
      </c>
      <c r="G442" s="15">
        <v>2.1789999999999998</v>
      </c>
      <c r="H442" s="15">
        <v>2.298</v>
      </c>
      <c r="I442" s="15">
        <v>2.419</v>
      </c>
      <c r="J442" s="45">
        <v>0</v>
      </c>
      <c r="K442" s="45">
        <v>809</v>
      </c>
      <c r="L442" s="44"/>
      <c r="M442" s="44"/>
      <c r="N442" s="44"/>
      <c r="O442" s="40" t="str">
        <f t="shared" si="19"/>
        <v>6201</v>
      </c>
      <c r="P442" s="39">
        <f t="shared" si="20"/>
        <v>809</v>
      </c>
      <c r="Q442" s="18">
        <f t="shared" si="21"/>
        <v>614.02330200000006</v>
      </c>
    </row>
    <row r="443" spans="1:17" x14ac:dyDescent="0.25">
      <c r="A443" s="40" t="s">
        <v>1205</v>
      </c>
      <c r="B443" s="3">
        <v>200.12799999999999</v>
      </c>
      <c r="C443" s="3">
        <v>204.43899999999999</v>
      </c>
      <c r="D443" s="3">
        <v>209.42400000000001</v>
      </c>
      <c r="E443" s="3">
        <v>207.96600000000001</v>
      </c>
      <c r="F443" s="3">
        <v>204.99100000000001</v>
      </c>
      <c r="G443" s="15">
        <v>2.35</v>
      </c>
      <c r="H443" s="15">
        <v>2.4780000000000002</v>
      </c>
      <c r="I443" s="15">
        <v>2.609</v>
      </c>
      <c r="J443" s="45">
        <v>0</v>
      </c>
      <c r="K443" s="45">
        <v>594</v>
      </c>
      <c r="L443" s="44"/>
      <c r="M443" s="44"/>
      <c r="N443" s="44"/>
      <c r="O443" s="40" t="str">
        <f t="shared" si="19"/>
        <v>6202</v>
      </c>
      <c r="P443" s="39">
        <f t="shared" si="20"/>
        <v>594</v>
      </c>
      <c r="Q443" s="18">
        <f t="shared" si="21"/>
        <v>506.59984200000002</v>
      </c>
    </row>
    <row r="444" spans="1:17" x14ac:dyDescent="0.25">
      <c r="A444" s="40" t="s">
        <v>1206</v>
      </c>
      <c r="B444" s="3">
        <v>260.23399999999998</v>
      </c>
      <c r="C444" s="3">
        <v>263.43200000000002</v>
      </c>
      <c r="D444" s="3">
        <v>267.05200000000002</v>
      </c>
      <c r="E444" s="3">
        <v>262.2</v>
      </c>
      <c r="F444" s="3">
        <v>262.92399999999998</v>
      </c>
      <c r="G444" s="15">
        <v>2.1789999999999998</v>
      </c>
      <c r="H444" s="15">
        <v>2.298</v>
      </c>
      <c r="I444" s="15">
        <v>2.419</v>
      </c>
      <c r="J444" s="45">
        <v>0</v>
      </c>
      <c r="K444" s="45">
        <v>356</v>
      </c>
      <c r="L444" s="44"/>
      <c r="M444" s="44"/>
      <c r="N444" s="44"/>
      <c r="O444" s="40" t="str">
        <f t="shared" si="19"/>
        <v>6203</v>
      </c>
      <c r="P444" s="39">
        <f t="shared" si="20"/>
        <v>356</v>
      </c>
      <c r="Q444" s="18">
        <f t="shared" si="21"/>
        <v>605.36673600000006</v>
      </c>
    </row>
    <row r="445" spans="1:17" x14ac:dyDescent="0.25">
      <c r="A445" s="40" t="s">
        <v>1207</v>
      </c>
      <c r="B445" s="3">
        <v>80.215999999999994</v>
      </c>
      <c r="C445" s="3">
        <v>82.408000000000001</v>
      </c>
      <c r="D445" s="3">
        <v>84.998999999999995</v>
      </c>
      <c r="E445" s="3">
        <v>81.894999999999996</v>
      </c>
      <c r="F445" s="3">
        <v>83.120999999999995</v>
      </c>
      <c r="G445" s="15">
        <v>2.35</v>
      </c>
      <c r="H445" s="15">
        <v>2.4780000000000002</v>
      </c>
      <c r="I445" s="15">
        <v>2.609</v>
      </c>
      <c r="J445" s="45">
        <v>0</v>
      </c>
      <c r="K445" s="45">
        <v>78</v>
      </c>
      <c r="L445" s="44"/>
      <c r="M445" s="44"/>
      <c r="N445" s="44"/>
      <c r="O445" s="40" t="str">
        <f t="shared" si="19"/>
        <v>6204</v>
      </c>
      <c r="P445" s="39">
        <f t="shared" si="20"/>
        <v>78</v>
      </c>
      <c r="Q445" s="18">
        <f t="shared" si="21"/>
        <v>204.20702400000002</v>
      </c>
    </row>
    <row r="446" spans="1:17" x14ac:dyDescent="0.25">
      <c r="A446" s="40" t="s">
        <v>1208</v>
      </c>
      <c r="B446" s="3">
        <v>146.22</v>
      </c>
      <c r="C446" s="3">
        <v>151.72</v>
      </c>
      <c r="D446" s="3">
        <v>158.017</v>
      </c>
      <c r="E446" s="3">
        <v>148.547</v>
      </c>
      <c r="F446" s="3">
        <v>153.36600000000001</v>
      </c>
      <c r="G446" s="15">
        <v>2.35</v>
      </c>
      <c r="H446" s="15">
        <v>2.4780000000000002</v>
      </c>
      <c r="I446" s="15">
        <v>2.609</v>
      </c>
      <c r="J446" s="45">
        <v>0</v>
      </c>
      <c r="K446" s="45">
        <v>343</v>
      </c>
      <c r="L446" s="44"/>
      <c r="M446" s="44"/>
      <c r="N446" s="44"/>
      <c r="O446" s="40" t="str">
        <f t="shared" si="19"/>
        <v>6205</v>
      </c>
      <c r="P446" s="39">
        <f t="shared" si="20"/>
        <v>343</v>
      </c>
      <c r="Q446" s="18">
        <f t="shared" si="21"/>
        <v>375.96216000000004</v>
      </c>
    </row>
    <row r="447" spans="1:17" x14ac:dyDescent="0.25">
      <c r="A447" s="40" t="s">
        <v>1209</v>
      </c>
      <c r="B447" s="3">
        <v>37.929000000000002</v>
      </c>
      <c r="C447" s="3">
        <v>39.365000000000002</v>
      </c>
      <c r="D447" s="3">
        <v>41.069000000000003</v>
      </c>
      <c r="E447" s="3">
        <v>40.383000000000003</v>
      </c>
      <c r="F447" s="3">
        <v>39.503</v>
      </c>
      <c r="G447" s="15">
        <v>2.0840000000000001</v>
      </c>
      <c r="H447" s="15">
        <v>2.1970000000000001</v>
      </c>
      <c r="I447" s="15">
        <v>2.3130000000000002</v>
      </c>
      <c r="J447" s="45">
        <v>0</v>
      </c>
      <c r="K447" s="45">
        <v>72</v>
      </c>
      <c r="L447" s="44"/>
      <c r="M447" s="44"/>
      <c r="N447" s="44"/>
      <c r="O447" s="40" t="str">
        <f t="shared" si="19"/>
        <v>6206</v>
      </c>
      <c r="P447" s="39">
        <f t="shared" si="20"/>
        <v>72</v>
      </c>
      <c r="Q447" s="18">
        <f t="shared" si="21"/>
        <v>86.484905000000012</v>
      </c>
    </row>
    <row r="448" spans="1:17" x14ac:dyDescent="0.25">
      <c r="A448" s="40" t="s">
        <v>1210</v>
      </c>
      <c r="B448" s="3">
        <v>256.65499999999997</v>
      </c>
      <c r="C448" s="3">
        <v>258.94099999999997</v>
      </c>
      <c r="D448" s="3">
        <v>261.59800000000001</v>
      </c>
      <c r="E448" s="3">
        <v>260.42</v>
      </c>
      <c r="F448" s="3">
        <v>258.21100000000001</v>
      </c>
      <c r="G448" s="15">
        <v>2.1789999999999998</v>
      </c>
      <c r="H448" s="15">
        <v>2.298</v>
      </c>
      <c r="I448" s="15">
        <v>2.419</v>
      </c>
      <c r="J448" s="45">
        <v>0</v>
      </c>
      <c r="K448" s="45">
        <v>659</v>
      </c>
      <c r="L448" s="44"/>
      <c r="M448" s="44"/>
      <c r="N448" s="44"/>
      <c r="O448" s="40" t="str">
        <f t="shared" si="19"/>
        <v>6207</v>
      </c>
      <c r="P448" s="39">
        <f t="shared" si="20"/>
        <v>659</v>
      </c>
      <c r="Q448" s="18">
        <f t="shared" si="21"/>
        <v>595.0464179999999</v>
      </c>
    </row>
    <row r="449" spans="1:17" x14ac:dyDescent="0.25">
      <c r="A449" s="40" t="s">
        <v>1211</v>
      </c>
      <c r="B449" s="3">
        <v>70.489999999999995</v>
      </c>
      <c r="C449" s="3">
        <v>72.879000000000005</v>
      </c>
      <c r="D449" s="3">
        <v>75.602999999999994</v>
      </c>
      <c r="E449" s="3">
        <v>73.701999999999998</v>
      </c>
      <c r="F449" s="3">
        <v>71.122</v>
      </c>
      <c r="G449" s="15">
        <v>2.1789999999999998</v>
      </c>
      <c r="H449" s="15">
        <v>2.298</v>
      </c>
      <c r="I449" s="15">
        <v>2.419</v>
      </c>
      <c r="J449" s="45">
        <v>0</v>
      </c>
      <c r="K449" s="45">
        <v>177</v>
      </c>
      <c r="L449" s="44"/>
      <c r="M449" s="44"/>
      <c r="N449" s="44"/>
      <c r="O449" s="40" t="str">
        <f t="shared" si="19"/>
        <v>6208</v>
      </c>
      <c r="P449" s="39">
        <f t="shared" si="20"/>
        <v>177</v>
      </c>
      <c r="Q449" s="18">
        <f t="shared" si="21"/>
        <v>167.475942</v>
      </c>
    </row>
    <row r="450" spans="1:17" x14ac:dyDescent="0.25">
      <c r="A450" s="40" t="s">
        <v>1212</v>
      </c>
      <c r="B450" s="3">
        <v>227.53899999999999</v>
      </c>
      <c r="C450" s="3">
        <v>230.57499999999999</v>
      </c>
      <c r="D450" s="3">
        <v>234.029</v>
      </c>
      <c r="E450" s="3">
        <v>230.01300000000001</v>
      </c>
      <c r="F450" s="3">
        <v>230.45099999999999</v>
      </c>
      <c r="G450" s="15">
        <v>2.1789999999999998</v>
      </c>
      <c r="H450" s="15">
        <v>2.298</v>
      </c>
      <c r="I450" s="15">
        <v>2.419</v>
      </c>
      <c r="J450" s="45">
        <v>0</v>
      </c>
      <c r="K450" s="45">
        <v>497</v>
      </c>
      <c r="L450" s="44"/>
      <c r="M450" s="44"/>
      <c r="N450" s="44"/>
      <c r="O450" s="40" t="str">
        <f t="shared" si="19"/>
        <v>6210</v>
      </c>
      <c r="P450" s="39">
        <f t="shared" si="20"/>
        <v>497</v>
      </c>
      <c r="Q450" s="18">
        <f t="shared" si="21"/>
        <v>529.86135000000002</v>
      </c>
    </row>
    <row r="451" spans="1:17" x14ac:dyDescent="0.25">
      <c r="A451" s="40" t="s">
        <v>1213</v>
      </c>
      <c r="B451" s="3">
        <v>25.497</v>
      </c>
      <c r="C451" s="3">
        <v>27.277000000000001</v>
      </c>
      <c r="D451" s="3">
        <v>29.227</v>
      </c>
      <c r="E451" s="3">
        <v>24.899000000000001</v>
      </c>
      <c r="F451" s="3">
        <v>25.809000000000001</v>
      </c>
      <c r="G451" s="15">
        <v>2.6549999999999998</v>
      </c>
      <c r="H451" s="15">
        <v>2.7989999999999999</v>
      </c>
      <c r="I451" s="15">
        <v>2.9470000000000001</v>
      </c>
      <c r="J451" s="45">
        <v>0</v>
      </c>
      <c r="K451" s="45">
        <v>15</v>
      </c>
      <c r="L451" s="44"/>
      <c r="M451" s="44"/>
      <c r="N451" s="44"/>
      <c r="O451" s="40" t="str">
        <f t="shared" si="19"/>
        <v>6211</v>
      </c>
      <c r="P451" s="39">
        <f t="shared" si="20"/>
        <v>15</v>
      </c>
      <c r="Q451" s="18">
        <f t="shared" si="21"/>
        <v>76.348323000000008</v>
      </c>
    </row>
    <row r="452" spans="1:17" x14ac:dyDescent="0.25">
      <c r="A452" s="40" t="s">
        <v>1214</v>
      </c>
      <c r="B452" s="3">
        <v>681.52499999999998</v>
      </c>
      <c r="C452" s="3">
        <v>681.91499999999996</v>
      </c>
      <c r="D452" s="3">
        <v>682.28300000000002</v>
      </c>
      <c r="E452" s="3">
        <v>680.82399999999996</v>
      </c>
      <c r="F452" s="3">
        <v>682.03099999999995</v>
      </c>
      <c r="G452" s="15">
        <v>2.35</v>
      </c>
      <c r="H452" s="15">
        <v>2.4780000000000002</v>
      </c>
      <c r="I452" s="15">
        <v>2.609</v>
      </c>
      <c r="J452" s="45">
        <v>0</v>
      </c>
      <c r="K452" s="45">
        <v>1651</v>
      </c>
      <c r="L452" s="44"/>
      <c r="M452" s="44"/>
      <c r="N452" s="44"/>
      <c r="O452" s="40" t="str">
        <f t="shared" si="19"/>
        <v>6212</v>
      </c>
      <c r="P452" s="39">
        <f t="shared" si="20"/>
        <v>1651</v>
      </c>
      <c r="Q452" s="18">
        <f t="shared" si="21"/>
        <v>1689.7853700000001</v>
      </c>
    </row>
    <row r="453" spans="1:17" x14ac:dyDescent="0.25">
      <c r="A453" s="40" t="s">
        <v>1215</v>
      </c>
      <c r="B453" s="3">
        <v>706.29899999999998</v>
      </c>
      <c r="C453" s="3">
        <v>706.49099999999999</v>
      </c>
      <c r="D453" s="3">
        <v>706.70299999999997</v>
      </c>
      <c r="E453" s="3">
        <v>706.24699999999996</v>
      </c>
      <c r="F453" s="3">
        <v>706.55100000000004</v>
      </c>
      <c r="G453" s="15">
        <v>2.35</v>
      </c>
      <c r="H453" s="15">
        <v>2.4780000000000002</v>
      </c>
      <c r="I453" s="15">
        <v>2.609</v>
      </c>
      <c r="J453" s="45">
        <v>0</v>
      </c>
      <c r="K453" s="45">
        <v>1612</v>
      </c>
      <c r="L453" s="44"/>
      <c r="M453" s="44"/>
      <c r="N453" s="44"/>
      <c r="O453" s="40" t="str">
        <f t="shared" ref="O453:O516" si="22">A453</f>
        <v>6213</v>
      </c>
      <c r="P453" s="39">
        <f t="shared" ref="P453:P516" si="23">K453</f>
        <v>1612</v>
      </c>
      <c r="Q453" s="18">
        <f t="shared" ref="Q453:Q516" si="24">C453*H453+J453</f>
        <v>1750.684698</v>
      </c>
    </row>
    <row r="454" spans="1:17" x14ac:dyDescent="0.25">
      <c r="A454" s="40" t="s">
        <v>1216</v>
      </c>
      <c r="B454" s="3">
        <v>964.05499999999995</v>
      </c>
      <c r="C454" s="3">
        <v>965.83199999999999</v>
      </c>
      <c r="D454" s="3">
        <v>967.65800000000002</v>
      </c>
      <c r="E454" s="3">
        <v>962.25900000000001</v>
      </c>
      <c r="F454" s="3">
        <v>966.33399999999995</v>
      </c>
      <c r="G454" s="15">
        <v>2.3029999999999999</v>
      </c>
      <c r="H454" s="15">
        <v>2.4279999999999999</v>
      </c>
      <c r="I454" s="15">
        <v>2.556</v>
      </c>
      <c r="J454" s="45">
        <v>0</v>
      </c>
      <c r="K454" s="45">
        <v>1730</v>
      </c>
      <c r="L454" s="44"/>
      <c r="M454" s="44"/>
      <c r="N454" s="44"/>
      <c r="O454" s="40" t="str">
        <f t="shared" si="22"/>
        <v>6214</v>
      </c>
      <c r="P454" s="39">
        <f t="shared" si="23"/>
        <v>1730</v>
      </c>
      <c r="Q454" s="18">
        <f t="shared" si="24"/>
        <v>2345.0400959999997</v>
      </c>
    </row>
    <row r="455" spans="1:17" x14ac:dyDescent="0.25">
      <c r="A455" s="40" t="s">
        <v>1217</v>
      </c>
      <c r="B455" s="3">
        <v>1476.125</v>
      </c>
      <c r="C455" s="3">
        <v>1479.3710000000001</v>
      </c>
      <c r="D455" s="3">
        <v>1482.71</v>
      </c>
      <c r="E455" s="3">
        <v>1474.259</v>
      </c>
      <c r="F455" s="3">
        <v>1479.221</v>
      </c>
      <c r="G455" s="15">
        <v>2.64</v>
      </c>
      <c r="H455" s="15">
        <v>2.7839999999999998</v>
      </c>
      <c r="I455" s="15">
        <v>2.931</v>
      </c>
      <c r="J455" s="45">
        <v>0</v>
      </c>
      <c r="K455" s="45">
        <v>3782</v>
      </c>
      <c r="L455" s="44"/>
      <c r="M455" s="44"/>
      <c r="N455" s="44"/>
      <c r="O455" s="40" t="str">
        <f t="shared" si="22"/>
        <v>6215</v>
      </c>
      <c r="P455" s="39">
        <f t="shared" si="23"/>
        <v>3782</v>
      </c>
      <c r="Q455" s="18">
        <f t="shared" si="24"/>
        <v>4118.5688639999998</v>
      </c>
    </row>
    <row r="456" spans="1:17" x14ac:dyDescent="0.25">
      <c r="A456" s="40" t="s">
        <v>1218</v>
      </c>
      <c r="B456" s="3">
        <v>1.27</v>
      </c>
      <c r="C456" s="3">
        <v>2.2959999999999998</v>
      </c>
      <c r="D456" s="3">
        <v>3.5659999999999998</v>
      </c>
      <c r="E456" s="3">
        <v>3.1840000000000002</v>
      </c>
      <c r="F456" s="3">
        <v>2.0990000000000002</v>
      </c>
      <c r="G456" s="15">
        <v>2.3029999999999999</v>
      </c>
      <c r="H456" s="15">
        <v>2.4279999999999999</v>
      </c>
      <c r="I456" s="15">
        <v>2.556</v>
      </c>
      <c r="J456" s="45">
        <v>0</v>
      </c>
      <c r="K456" s="45">
        <v>788</v>
      </c>
      <c r="L456" s="44"/>
      <c r="M456" s="44"/>
      <c r="N456" s="44"/>
      <c r="O456" s="40" t="str">
        <f t="shared" si="22"/>
        <v>6216</v>
      </c>
      <c r="P456" s="39">
        <f t="shared" si="23"/>
        <v>788</v>
      </c>
      <c r="Q456" s="18">
        <f t="shared" si="24"/>
        <v>5.5746879999999992</v>
      </c>
    </row>
    <row r="457" spans="1:17" x14ac:dyDescent="0.25">
      <c r="A457" s="40" t="s">
        <v>1219</v>
      </c>
      <c r="B457" s="3">
        <v>13.272</v>
      </c>
      <c r="C457" s="3">
        <v>24.565999999999999</v>
      </c>
      <c r="D457" s="3">
        <v>38.536000000000001</v>
      </c>
      <c r="E457" s="3">
        <v>27.065000000000001</v>
      </c>
      <c r="F457" s="3">
        <v>21.65</v>
      </c>
      <c r="G457" s="15">
        <v>2.0840000000000001</v>
      </c>
      <c r="H457" s="15">
        <v>2.1970000000000001</v>
      </c>
      <c r="I457" s="15">
        <v>2.3130000000000002</v>
      </c>
      <c r="J457" s="45">
        <v>88</v>
      </c>
      <c r="K457" s="45">
        <v>672</v>
      </c>
      <c r="L457" s="44"/>
      <c r="M457" s="44"/>
      <c r="N457" s="44"/>
      <c r="O457" s="40" t="str">
        <f t="shared" si="22"/>
        <v>6217</v>
      </c>
      <c r="P457" s="39">
        <f t="shared" si="23"/>
        <v>672</v>
      </c>
      <c r="Q457" s="18">
        <f t="shared" si="24"/>
        <v>141.97150199999999</v>
      </c>
    </row>
    <row r="458" spans="1:17" x14ac:dyDescent="0.25">
      <c r="A458" s="40" t="s">
        <v>1220</v>
      </c>
      <c r="B458" s="3">
        <v>106.398</v>
      </c>
      <c r="C458" s="3">
        <v>115.392</v>
      </c>
      <c r="D458" s="3">
        <v>124.67400000000001</v>
      </c>
      <c r="E458" s="3">
        <v>111.039</v>
      </c>
      <c r="F458" s="3">
        <v>108.63500000000001</v>
      </c>
      <c r="G458" s="15">
        <v>2.0840000000000001</v>
      </c>
      <c r="H458" s="15">
        <v>2.1970000000000001</v>
      </c>
      <c r="I458" s="15">
        <v>2.3130000000000002</v>
      </c>
      <c r="J458" s="45">
        <v>0</v>
      </c>
      <c r="K458" s="45">
        <v>178</v>
      </c>
      <c r="L458" s="44"/>
      <c r="M458" s="44"/>
      <c r="N458" s="44"/>
      <c r="O458" s="40" t="str">
        <f t="shared" si="22"/>
        <v>6218</v>
      </c>
      <c r="P458" s="39">
        <f t="shared" si="23"/>
        <v>178</v>
      </c>
      <c r="Q458" s="18">
        <f t="shared" si="24"/>
        <v>253.51622399999999</v>
      </c>
    </row>
    <row r="459" spans="1:17" x14ac:dyDescent="0.25">
      <c r="A459" s="40" t="s">
        <v>1221</v>
      </c>
      <c r="B459" s="3">
        <v>103.858</v>
      </c>
      <c r="C459" s="3">
        <v>106.54900000000001</v>
      </c>
      <c r="D459" s="3">
        <v>109.684</v>
      </c>
      <c r="E459" s="3">
        <v>106.94499999999999</v>
      </c>
      <c r="F459" s="3">
        <v>106.119</v>
      </c>
      <c r="G459" s="15">
        <v>2.1789999999999998</v>
      </c>
      <c r="H459" s="15">
        <v>2.298</v>
      </c>
      <c r="I459" s="15">
        <v>2.419</v>
      </c>
      <c r="J459" s="45">
        <v>18</v>
      </c>
      <c r="K459" s="45">
        <v>225</v>
      </c>
      <c r="L459" s="44"/>
      <c r="M459" s="44"/>
      <c r="N459" s="44"/>
      <c r="O459" s="40" t="str">
        <f t="shared" si="22"/>
        <v>6219</v>
      </c>
      <c r="P459" s="39">
        <f t="shared" si="23"/>
        <v>225</v>
      </c>
      <c r="Q459" s="18">
        <f t="shared" si="24"/>
        <v>262.849602</v>
      </c>
    </row>
    <row r="460" spans="1:17" x14ac:dyDescent="0.25">
      <c r="A460" s="40" t="s">
        <v>1222</v>
      </c>
      <c r="B460" s="3">
        <v>285.81200000000001</v>
      </c>
      <c r="C460" s="3">
        <v>287.93299999999999</v>
      </c>
      <c r="D460" s="3">
        <v>290.39</v>
      </c>
      <c r="E460" s="3">
        <v>288.60500000000002</v>
      </c>
      <c r="F460" s="3">
        <v>288.26900000000001</v>
      </c>
      <c r="G460" s="15">
        <v>2.1789999999999998</v>
      </c>
      <c r="H460" s="15">
        <v>2.298</v>
      </c>
      <c r="I460" s="15">
        <v>2.419</v>
      </c>
      <c r="J460" s="45">
        <v>0</v>
      </c>
      <c r="K460" s="45">
        <v>685</v>
      </c>
      <c r="L460" s="44"/>
      <c r="M460" s="44"/>
      <c r="N460" s="44"/>
      <c r="O460" s="40" t="str">
        <f t="shared" si="22"/>
        <v>6220</v>
      </c>
      <c r="P460" s="39">
        <f t="shared" si="23"/>
        <v>685</v>
      </c>
      <c r="Q460" s="18">
        <f t="shared" si="24"/>
        <v>661.67003399999999</v>
      </c>
    </row>
    <row r="461" spans="1:17" x14ac:dyDescent="0.25">
      <c r="A461" s="40" t="s">
        <v>1223</v>
      </c>
      <c r="B461" s="3">
        <v>952.56899999999996</v>
      </c>
      <c r="C461" s="3">
        <v>955.54300000000001</v>
      </c>
      <c r="D461" s="3">
        <v>959.077</v>
      </c>
      <c r="E461" s="3">
        <v>953.36500000000001</v>
      </c>
      <c r="F461" s="3">
        <v>954.774</v>
      </c>
      <c r="G461" s="15">
        <v>2.3029999999999999</v>
      </c>
      <c r="H461" s="15">
        <v>2.4279999999999999</v>
      </c>
      <c r="I461" s="15">
        <v>2.556</v>
      </c>
      <c r="J461" s="45">
        <v>0</v>
      </c>
      <c r="K461" s="45">
        <v>2295</v>
      </c>
      <c r="L461" s="44"/>
      <c r="M461" s="44"/>
      <c r="N461" s="44"/>
      <c r="O461" s="40" t="str">
        <f t="shared" si="22"/>
        <v>6221</v>
      </c>
      <c r="P461" s="39">
        <f t="shared" si="23"/>
        <v>2295</v>
      </c>
      <c r="Q461" s="18">
        <f t="shared" si="24"/>
        <v>2320.0584039999999</v>
      </c>
    </row>
    <row r="462" spans="1:17" x14ac:dyDescent="0.25">
      <c r="A462" s="40" t="s">
        <v>1224</v>
      </c>
      <c r="B462" s="3">
        <v>0.33300000000000002</v>
      </c>
      <c r="C462" s="3">
        <v>0.625</v>
      </c>
      <c r="D462" s="3">
        <v>0.99099999999999999</v>
      </c>
      <c r="E462" s="3">
        <v>0.58499999999999996</v>
      </c>
      <c r="F462" s="3">
        <v>0.52500000000000002</v>
      </c>
      <c r="G462" s="15">
        <v>2.3029999999999999</v>
      </c>
      <c r="H462" s="15">
        <v>2.4279999999999999</v>
      </c>
      <c r="I462" s="15">
        <v>2.556</v>
      </c>
      <c r="J462" s="45">
        <v>0</v>
      </c>
      <c r="K462" s="45">
        <v>0</v>
      </c>
      <c r="L462" s="44"/>
      <c r="M462" s="44"/>
      <c r="N462" s="44"/>
      <c r="O462" s="40" t="str">
        <f t="shared" si="22"/>
        <v>6222</v>
      </c>
      <c r="P462" s="39">
        <f t="shared" si="23"/>
        <v>0</v>
      </c>
      <c r="Q462" s="18">
        <f t="shared" si="24"/>
        <v>1.5175000000000001</v>
      </c>
    </row>
    <row r="463" spans="1:17" x14ac:dyDescent="0.25">
      <c r="A463" s="40" t="s">
        <v>1225</v>
      </c>
      <c r="B463" s="3">
        <v>0.30099999999999999</v>
      </c>
      <c r="C463" s="3">
        <v>0.60299999999999998</v>
      </c>
      <c r="D463" s="3">
        <v>0.99299999999999999</v>
      </c>
      <c r="E463" s="3">
        <v>0.48</v>
      </c>
      <c r="F463" s="3">
        <v>0.48799999999999999</v>
      </c>
      <c r="G463" s="15">
        <v>2.0840000000000001</v>
      </c>
      <c r="H463" s="15">
        <v>2.1970000000000001</v>
      </c>
      <c r="I463" s="15">
        <v>2.3130000000000002</v>
      </c>
      <c r="J463" s="45">
        <v>0</v>
      </c>
      <c r="K463" s="45">
        <v>0</v>
      </c>
      <c r="L463" s="44"/>
      <c r="M463" s="44"/>
      <c r="N463" s="44"/>
      <c r="O463" s="40" t="str">
        <f t="shared" si="22"/>
        <v>6223</v>
      </c>
      <c r="P463" s="39">
        <f t="shared" si="23"/>
        <v>0</v>
      </c>
      <c r="Q463" s="18">
        <f t="shared" si="24"/>
        <v>1.3247910000000001</v>
      </c>
    </row>
    <row r="464" spans="1:17" x14ac:dyDescent="0.25">
      <c r="A464" s="40" t="s">
        <v>1226</v>
      </c>
      <c r="B464" s="3">
        <v>2.8330000000000002</v>
      </c>
      <c r="C464" s="3">
        <v>5.6059999999999999</v>
      </c>
      <c r="D464" s="3">
        <v>9.1389999999999993</v>
      </c>
      <c r="E464" s="3">
        <v>5.7389999999999999</v>
      </c>
      <c r="F464" s="3">
        <v>4.9429999999999996</v>
      </c>
      <c r="G464" s="15">
        <v>2.3029999999999999</v>
      </c>
      <c r="H464" s="15">
        <v>2.4279999999999999</v>
      </c>
      <c r="I464" s="15">
        <v>2.556</v>
      </c>
      <c r="J464" s="45">
        <v>0</v>
      </c>
      <c r="K464" s="45">
        <v>0</v>
      </c>
      <c r="L464" s="44"/>
      <c r="M464" s="44"/>
      <c r="N464" s="44"/>
      <c r="O464" s="40" t="str">
        <f t="shared" si="22"/>
        <v>6224</v>
      </c>
      <c r="P464" s="39">
        <f t="shared" si="23"/>
        <v>0</v>
      </c>
      <c r="Q464" s="18">
        <f t="shared" si="24"/>
        <v>13.611367999999999</v>
      </c>
    </row>
    <row r="465" spans="1:17" x14ac:dyDescent="0.25">
      <c r="A465" s="40" t="s">
        <v>1227</v>
      </c>
      <c r="B465" s="3">
        <v>986.22900000000004</v>
      </c>
      <c r="C465" s="3">
        <v>1038.6890000000001</v>
      </c>
      <c r="D465" s="3">
        <v>1090.952</v>
      </c>
      <c r="E465" s="3">
        <v>1013.41</v>
      </c>
      <c r="F465" s="3">
        <v>985.04399999999998</v>
      </c>
      <c r="G465" s="15">
        <v>2.0819999999999999</v>
      </c>
      <c r="H465" s="15">
        <v>2.1949999999999998</v>
      </c>
      <c r="I465" s="15">
        <v>2.3109999999999999</v>
      </c>
      <c r="J465" s="45">
        <v>0</v>
      </c>
      <c r="K465" s="45">
        <v>1800</v>
      </c>
      <c r="L465" s="44"/>
      <c r="M465" s="44"/>
      <c r="N465" s="44"/>
      <c r="O465" s="40" t="str">
        <f t="shared" si="22"/>
        <v>6225</v>
      </c>
      <c r="P465" s="39">
        <f t="shared" si="23"/>
        <v>1800</v>
      </c>
      <c r="Q465" s="18">
        <f t="shared" si="24"/>
        <v>2279.9223550000002</v>
      </c>
    </row>
    <row r="466" spans="1:17" x14ac:dyDescent="0.25">
      <c r="A466" s="40" t="s">
        <v>1228</v>
      </c>
      <c r="B466" s="3">
        <v>786.53599999999994</v>
      </c>
      <c r="C466" s="3">
        <v>812.69399999999996</v>
      </c>
      <c r="D466" s="3">
        <v>830.22</v>
      </c>
      <c r="E466" s="3">
        <v>784.62699999999995</v>
      </c>
      <c r="F466" s="3">
        <v>800.32500000000005</v>
      </c>
      <c r="G466" s="15">
        <v>2.0840000000000001</v>
      </c>
      <c r="H466" s="15">
        <v>2.1970000000000001</v>
      </c>
      <c r="I466" s="15">
        <v>2.3130000000000002</v>
      </c>
      <c r="J466" s="45">
        <v>0</v>
      </c>
      <c r="K466" s="45">
        <v>1691</v>
      </c>
      <c r="L466" s="44"/>
      <c r="M466" s="44"/>
      <c r="N466" s="44"/>
      <c r="O466" s="40" t="str">
        <f t="shared" si="22"/>
        <v>6226</v>
      </c>
      <c r="P466" s="39">
        <f t="shared" si="23"/>
        <v>1691</v>
      </c>
      <c r="Q466" s="18">
        <f t="shared" si="24"/>
        <v>1785.4887180000001</v>
      </c>
    </row>
    <row r="467" spans="1:17" x14ac:dyDescent="0.25">
      <c r="A467" s="40" t="s">
        <v>1229</v>
      </c>
      <c r="B467" s="3">
        <v>98.179000000000002</v>
      </c>
      <c r="C467" s="3">
        <v>100.063</v>
      </c>
      <c r="D467" s="3">
        <v>102.191</v>
      </c>
      <c r="E467" s="3">
        <v>99.641999999999996</v>
      </c>
      <c r="F467" s="3">
        <v>100.024</v>
      </c>
      <c r="G467" s="15">
        <v>2.1789999999999998</v>
      </c>
      <c r="H467" s="15">
        <v>2.298</v>
      </c>
      <c r="I467" s="15">
        <v>2.419</v>
      </c>
      <c r="J467" s="45">
        <v>0</v>
      </c>
      <c r="K467" s="45">
        <v>216</v>
      </c>
      <c r="L467" s="44"/>
      <c r="M467" s="44"/>
      <c r="N467" s="44"/>
      <c r="O467" s="40" t="str">
        <f t="shared" si="22"/>
        <v>6228</v>
      </c>
      <c r="P467" s="39">
        <f t="shared" si="23"/>
        <v>216</v>
      </c>
      <c r="Q467" s="18">
        <f t="shared" si="24"/>
        <v>229.94477400000002</v>
      </c>
    </row>
    <row r="468" spans="1:17" x14ac:dyDescent="0.25">
      <c r="A468" s="40" t="s">
        <v>1230</v>
      </c>
      <c r="B468" s="3">
        <v>269.91500000000002</v>
      </c>
      <c r="C468" s="3">
        <v>271.83</v>
      </c>
      <c r="D468" s="3">
        <v>274.04599999999999</v>
      </c>
      <c r="E468" s="3">
        <v>273.56099999999998</v>
      </c>
      <c r="F468" s="3">
        <v>271.95</v>
      </c>
      <c r="G468" s="15">
        <v>2.1789999999999998</v>
      </c>
      <c r="H468" s="15">
        <v>2.298</v>
      </c>
      <c r="I468" s="15">
        <v>2.419</v>
      </c>
      <c r="J468" s="45">
        <v>0</v>
      </c>
      <c r="K468" s="45">
        <v>468</v>
      </c>
      <c r="L468" s="44"/>
      <c r="M468" s="44"/>
      <c r="N468" s="44"/>
      <c r="O468" s="40" t="str">
        <f t="shared" si="22"/>
        <v>6229</v>
      </c>
      <c r="P468" s="39">
        <f t="shared" si="23"/>
        <v>468</v>
      </c>
      <c r="Q468" s="18">
        <f t="shared" si="24"/>
        <v>624.66534000000001</v>
      </c>
    </row>
    <row r="469" spans="1:17" x14ac:dyDescent="0.25">
      <c r="A469" s="40" t="s">
        <v>1231</v>
      </c>
      <c r="B469" s="3">
        <v>908.14300000000003</v>
      </c>
      <c r="C469" s="3">
        <v>985.673</v>
      </c>
      <c r="D469" s="3">
        <v>1029.213</v>
      </c>
      <c r="E469" s="3">
        <v>964.56799999999998</v>
      </c>
      <c r="F469" s="3">
        <v>964.54200000000003</v>
      </c>
      <c r="G469" s="15">
        <v>2.2679999999999998</v>
      </c>
      <c r="H469" s="15">
        <v>2.391</v>
      </c>
      <c r="I469" s="15">
        <v>2.5169999999999999</v>
      </c>
      <c r="J469" s="45">
        <v>0</v>
      </c>
      <c r="K469" s="45">
        <v>2042</v>
      </c>
      <c r="L469" s="44"/>
      <c r="M469" s="44"/>
      <c r="N469" s="44"/>
      <c r="O469" s="40" t="str">
        <f t="shared" si="22"/>
        <v>6230</v>
      </c>
      <c r="P469" s="39">
        <f t="shared" si="23"/>
        <v>2042</v>
      </c>
      <c r="Q469" s="18">
        <f t="shared" si="24"/>
        <v>2356.7441429999999</v>
      </c>
    </row>
    <row r="470" spans="1:17" x14ac:dyDescent="0.25">
      <c r="A470" s="40" t="s">
        <v>1232</v>
      </c>
      <c r="B470" s="3">
        <v>1500.89</v>
      </c>
      <c r="C470" s="3">
        <v>1690.616</v>
      </c>
      <c r="D470" s="3">
        <v>1884.22</v>
      </c>
      <c r="E470" s="3">
        <v>1666.3579999999999</v>
      </c>
      <c r="F470" s="3">
        <v>1700.7819999999999</v>
      </c>
      <c r="G470" s="15">
        <v>1.5409999999999999</v>
      </c>
      <c r="H470" s="15">
        <v>1.625</v>
      </c>
      <c r="I470" s="15">
        <v>1.7110000000000001</v>
      </c>
      <c r="J470" s="45">
        <v>0</v>
      </c>
      <c r="K470" s="45">
        <v>2618</v>
      </c>
      <c r="L470" s="44"/>
      <c r="M470" s="44"/>
      <c r="N470" s="44"/>
      <c r="O470" s="40" t="str">
        <f t="shared" si="22"/>
        <v>6231</v>
      </c>
      <c r="P470" s="39">
        <f t="shared" si="23"/>
        <v>2618</v>
      </c>
      <c r="Q470" s="18">
        <f t="shared" si="24"/>
        <v>2747.2510000000002</v>
      </c>
    </row>
    <row r="471" spans="1:17" x14ac:dyDescent="0.25">
      <c r="A471" s="40" t="s">
        <v>1233</v>
      </c>
      <c r="B471" s="3">
        <v>1256.864</v>
      </c>
      <c r="C471" s="3">
        <v>1562.521</v>
      </c>
      <c r="D471" s="3">
        <v>1872.674</v>
      </c>
      <c r="E471" s="3">
        <v>1455.3140000000001</v>
      </c>
      <c r="F471" s="3">
        <v>1556.886</v>
      </c>
      <c r="G471" s="15">
        <v>1.5589999999999999</v>
      </c>
      <c r="H471" s="15">
        <v>1.6439999999999999</v>
      </c>
      <c r="I471" s="15">
        <v>1.7310000000000001</v>
      </c>
      <c r="J471" s="45">
        <v>0</v>
      </c>
      <c r="K471" s="45">
        <v>1563</v>
      </c>
      <c r="L471" s="44"/>
      <c r="M471" s="44"/>
      <c r="N471" s="44"/>
      <c r="O471" s="40" t="str">
        <f t="shared" si="22"/>
        <v>6232</v>
      </c>
      <c r="P471" s="39">
        <f t="shared" si="23"/>
        <v>1563</v>
      </c>
      <c r="Q471" s="18">
        <f t="shared" si="24"/>
        <v>2568.7845239999997</v>
      </c>
    </row>
    <row r="472" spans="1:17" x14ac:dyDescent="0.25">
      <c r="A472" s="40" t="s">
        <v>1234</v>
      </c>
      <c r="B472" s="3">
        <v>65.25</v>
      </c>
      <c r="C472" s="3">
        <v>68.177999999999997</v>
      </c>
      <c r="D472" s="3">
        <v>72.025000000000006</v>
      </c>
      <c r="E472" s="3">
        <v>68.158000000000001</v>
      </c>
      <c r="F472" s="3">
        <v>68.281000000000006</v>
      </c>
      <c r="G472" s="15">
        <v>1.5409999999999999</v>
      </c>
      <c r="H472" s="15">
        <v>1.625</v>
      </c>
      <c r="I472" s="15">
        <v>1.7110000000000001</v>
      </c>
      <c r="J472" s="45">
        <v>0</v>
      </c>
      <c r="K472" s="45">
        <v>135</v>
      </c>
      <c r="L472" s="44"/>
      <c r="M472" s="44"/>
      <c r="N472" s="44"/>
      <c r="O472" s="40" t="str">
        <f t="shared" si="22"/>
        <v>6233</v>
      </c>
      <c r="P472" s="39">
        <f t="shared" si="23"/>
        <v>135</v>
      </c>
      <c r="Q472" s="18">
        <f t="shared" si="24"/>
        <v>110.78925</v>
      </c>
    </row>
    <row r="473" spans="1:17" x14ac:dyDescent="0.25">
      <c r="A473" s="40" t="s">
        <v>1235</v>
      </c>
      <c r="B473" s="3">
        <v>73.817999999999998</v>
      </c>
      <c r="C473" s="3">
        <v>75.009</v>
      </c>
      <c r="D473" s="3">
        <v>76.42</v>
      </c>
      <c r="E473" s="3">
        <v>74.613</v>
      </c>
      <c r="F473" s="3">
        <v>75.328999999999994</v>
      </c>
      <c r="G473" s="15">
        <v>2.1789999999999998</v>
      </c>
      <c r="H473" s="15">
        <v>2.298</v>
      </c>
      <c r="I473" s="15">
        <v>2.419</v>
      </c>
      <c r="J473" s="45">
        <v>0</v>
      </c>
      <c r="K473" s="45">
        <v>140</v>
      </c>
      <c r="L473" s="44"/>
      <c r="M473" s="44"/>
      <c r="N473" s="44"/>
      <c r="O473" s="40" t="str">
        <f t="shared" si="22"/>
        <v>6234</v>
      </c>
      <c r="P473" s="39">
        <f t="shared" si="23"/>
        <v>140</v>
      </c>
      <c r="Q473" s="18">
        <f t="shared" si="24"/>
        <v>172.37068200000002</v>
      </c>
    </row>
    <row r="474" spans="1:17" x14ac:dyDescent="0.25">
      <c r="A474" s="40" t="s">
        <v>1236</v>
      </c>
      <c r="B474" s="3">
        <v>217.251</v>
      </c>
      <c r="C474" s="3">
        <v>219.96700000000001</v>
      </c>
      <c r="D474" s="3">
        <v>223.17</v>
      </c>
      <c r="E474" s="3">
        <v>220.292</v>
      </c>
      <c r="F474" s="3">
        <v>220.60900000000001</v>
      </c>
      <c r="G474" s="15">
        <v>2.1789999999999998</v>
      </c>
      <c r="H474" s="15">
        <v>2.298</v>
      </c>
      <c r="I474" s="15">
        <v>2.419</v>
      </c>
      <c r="J474" s="45">
        <v>0</v>
      </c>
      <c r="K474" s="45">
        <v>448</v>
      </c>
      <c r="L474" s="44"/>
      <c r="M474" s="44"/>
      <c r="N474" s="44"/>
      <c r="O474" s="40" t="str">
        <f t="shared" si="22"/>
        <v>6235</v>
      </c>
      <c r="P474" s="39">
        <f t="shared" si="23"/>
        <v>448</v>
      </c>
      <c r="Q474" s="18">
        <f t="shared" si="24"/>
        <v>505.48416600000002</v>
      </c>
    </row>
    <row r="475" spans="1:17" x14ac:dyDescent="0.25">
      <c r="A475" s="40" t="s">
        <v>1237</v>
      </c>
      <c r="B475" s="3">
        <v>67.644000000000005</v>
      </c>
      <c r="C475" s="3">
        <v>68.997</v>
      </c>
      <c r="D475" s="3">
        <v>70.582999999999998</v>
      </c>
      <c r="E475" s="3">
        <v>69.073999999999998</v>
      </c>
      <c r="F475" s="3">
        <v>69.402000000000001</v>
      </c>
      <c r="G475" s="15">
        <v>2.1789999999999998</v>
      </c>
      <c r="H475" s="15">
        <v>2.298</v>
      </c>
      <c r="I475" s="15">
        <v>2.419</v>
      </c>
      <c r="J475" s="45">
        <v>0</v>
      </c>
      <c r="K475" s="45">
        <v>145</v>
      </c>
      <c r="L475" s="44"/>
      <c r="M475" s="44"/>
      <c r="N475" s="44"/>
      <c r="O475" s="40" t="str">
        <f t="shared" si="22"/>
        <v>6236</v>
      </c>
      <c r="P475" s="39">
        <f t="shared" si="23"/>
        <v>145</v>
      </c>
      <c r="Q475" s="18">
        <f t="shared" si="24"/>
        <v>158.55510599999999</v>
      </c>
    </row>
    <row r="476" spans="1:17" x14ac:dyDescent="0.25">
      <c r="A476" s="40" t="s">
        <v>1238</v>
      </c>
      <c r="B476" s="3">
        <v>698.39</v>
      </c>
      <c r="C476" s="3">
        <v>760.99300000000005</v>
      </c>
      <c r="D476" s="3">
        <v>814.72900000000004</v>
      </c>
      <c r="E476" s="3">
        <v>745.4</v>
      </c>
      <c r="F476" s="3">
        <v>769.43799999999999</v>
      </c>
      <c r="G476" s="15">
        <v>2.274</v>
      </c>
      <c r="H476" s="15">
        <v>2.3980000000000001</v>
      </c>
      <c r="I476" s="15">
        <v>2.524</v>
      </c>
      <c r="J476" s="45">
        <v>0</v>
      </c>
      <c r="K476" s="45">
        <v>1183</v>
      </c>
      <c r="L476" s="44"/>
      <c r="M476" s="44"/>
      <c r="N476" s="44"/>
      <c r="O476" s="40" t="str">
        <f t="shared" si="22"/>
        <v>6237</v>
      </c>
      <c r="P476" s="39">
        <f t="shared" si="23"/>
        <v>1183</v>
      </c>
      <c r="Q476" s="18">
        <f t="shared" si="24"/>
        <v>1824.8612140000002</v>
      </c>
    </row>
    <row r="477" spans="1:17" x14ac:dyDescent="0.25">
      <c r="A477" s="40" t="s">
        <v>1239</v>
      </c>
      <c r="B477" s="3">
        <v>162.84299999999999</v>
      </c>
      <c r="C477" s="3">
        <v>318.44299999999998</v>
      </c>
      <c r="D477" s="3">
        <v>459.50200000000001</v>
      </c>
      <c r="E477" s="3">
        <v>286.43099999999998</v>
      </c>
      <c r="F477" s="3">
        <v>337.26100000000002</v>
      </c>
      <c r="G477" s="15">
        <v>1.5409999999999999</v>
      </c>
      <c r="H477" s="15">
        <v>1.625</v>
      </c>
      <c r="I477" s="15">
        <v>1.7110000000000001</v>
      </c>
      <c r="J477" s="45">
        <v>0</v>
      </c>
      <c r="K477" s="45">
        <v>45</v>
      </c>
      <c r="L477" s="44"/>
      <c r="M477" s="44"/>
      <c r="N477" s="44"/>
      <c r="O477" s="40" t="str">
        <f t="shared" si="22"/>
        <v>6238</v>
      </c>
      <c r="P477" s="39">
        <f t="shared" si="23"/>
        <v>45</v>
      </c>
      <c r="Q477" s="18">
        <f t="shared" si="24"/>
        <v>517.469875</v>
      </c>
    </row>
    <row r="478" spans="1:17" x14ac:dyDescent="0.25">
      <c r="A478" s="40" t="s">
        <v>1240</v>
      </c>
      <c r="B478" s="3">
        <v>10.821999999999999</v>
      </c>
      <c r="C478" s="3">
        <v>11.712999999999999</v>
      </c>
      <c r="D478" s="3">
        <v>12.776</v>
      </c>
      <c r="E478" s="3">
        <v>12.568</v>
      </c>
      <c r="F478" s="3">
        <v>11.840999999999999</v>
      </c>
      <c r="G478" s="15">
        <v>1.5409999999999999</v>
      </c>
      <c r="H478" s="15">
        <v>1.625</v>
      </c>
      <c r="I478" s="15">
        <v>1.7110000000000001</v>
      </c>
      <c r="J478" s="45">
        <v>0</v>
      </c>
      <c r="K478" s="45">
        <v>29</v>
      </c>
      <c r="L478" s="44"/>
      <c r="M478" s="44"/>
      <c r="N478" s="44"/>
      <c r="O478" s="40" t="str">
        <f t="shared" si="22"/>
        <v>6239</v>
      </c>
      <c r="P478" s="39">
        <f t="shared" si="23"/>
        <v>29</v>
      </c>
      <c r="Q478" s="18">
        <f t="shared" si="24"/>
        <v>19.033624999999997</v>
      </c>
    </row>
    <row r="479" spans="1:17" x14ac:dyDescent="0.25">
      <c r="A479" s="40" t="s">
        <v>1241</v>
      </c>
      <c r="B479" s="3">
        <v>31.738</v>
      </c>
      <c r="C479" s="3">
        <v>32.06</v>
      </c>
      <c r="D479" s="3">
        <v>32.435000000000002</v>
      </c>
      <c r="E479" s="3">
        <v>32.042999999999999</v>
      </c>
      <c r="F479" s="3">
        <v>31.751000000000001</v>
      </c>
      <c r="G479" s="15">
        <v>2.1789999999999998</v>
      </c>
      <c r="H479" s="15">
        <v>2.298</v>
      </c>
      <c r="I479" s="15">
        <v>2.419</v>
      </c>
      <c r="J479" s="45">
        <v>0</v>
      </c>
      <c r="K479" s="45">
        <v>89</v>
      </c>
      <c r="L479" s="44"/>
      <c r="M479" s="44"/>
      <c r="N479" s="44"/>
      <c r="O479" s="40" t="str">
        <f t="shared" si="22"/>
        <v>6240</v>
      </c>
      <c r="P479" s="39">
        <f t="shared" si="23"/>
        <v>89</v>
      </c>
      <c r="Q479" s="18">
        <f t="shared" si="24"/>
        <v>73.673880000000011</v>
      </c>
    </row>
    <row r="480" spans="1:17" x14ac:dyDescent="0.25">
      <c r="A480" s="40" t="s">
        <v>1242</v>
      </c>
      <c r="B480" s="3">
        <v>31.244</v>
      </c>
      <c r="C480" s="3">
        <v>45.982999999999997</v>
      </c>
      <c r="D480" s="3">
        <v>62.179000000000002</v>
      </c>
      <c r="E480" s="3">
        <v>43.540999999999997</v>
      </c>
      <c r="F480" s="3">
        <v>44.137</v>
      </c>
      <c r="G480" s="15">
        <v>1.5409999999999999</v>
      </c>
      <c r="H480" s="15">
        <v>1.625</v>
      </c>
      <c r="I480" s="15">
        <v>1.7110000000000001</v>
      </c>
      <c r="J480" s="45">
        <v>0</v>
      </c>
      <c r="K480" s="45">
        <v>25</v>
      </c>
      <c r="L480" s="44"/>
      <c r="M480" s="44"/>
      <c r="N480" s="44"/>
      <c r="O480" s="40" t="str">
        <f t="shared" si="22"/>
        <v>6241</v>
      </c>
      <c r="P480" s="39">
        <f t="shared" si="23"/>
        <v>25</v>
      </c>
      <c r="Q480" s="18">
        <f t="shared" si="24"/>
        <v>74.722375</v>
      </c>
    </row>
    <row r="481" spans="1:17" x14ac:dyDescent="0.25">
      <c r="A481" s="40" t="s">
        <v>1243</v>
      </c>
      <c r="B481" s="3">
        <v>331.21300000000002</v>
      </c>
      <c r="C481" s="3">
        <v>333.91300000000001</v>
      </c>
      <c r="D481" s="3">
        <v>337.07900000000001</v>
      </c>
      <c r="E481" s="3">
        <v>337.02699999999999</v>
      </c>
      <c r="F481" s="3">
        <v>332.93299999999999</v>
      </c>
      <c r="G481" s="15">
        <v>1.542</v>
      </c>
      <c r="H481" s="15">
        <v>1.6259999999999999</v>
      </c>
      <c r="I481" s="15">
        <v>1.7110000000000001</v>
      </c>
      <c r="J481" s="45">
        <v>0</v>
      </c>
      <c r="K481" s="45">
        <v>804</v>
      </c>
      <c r="L481" s="44"/>
      <c r="M481" s="44"/>
      <c r="N481" s="44"/>
      <c r="O481" s="40" t="str">
        <f t="shared" si="22"/>
        <v>6242</v>
      </c>
      <c r="P481" s="39">
        <f t="shared" si="23"/>
        <v>804</v>
      </c>
      <c r="Q481" s="18">
        <f t="shared" si="24"/>
        <v>542.94253800000001</v>
      </c>
    </row>
    <row r="482" spans="1:17" x14ac:dyDescent="0.25">
      <c r="A482" s="40" t="s">
        <v>1244</v>
      </c>
      <c r="B482" s="3">
        <v>1.3049999999999999</v>
      </c>
      <c r="C482" s="3">
        <v>2.16</v>
      </c>
      <c r="D482" s="3">
        <v>3.18</v>
      </c>
      <c r="E482" s="3">
        <v>2.7549999999999999</v>
      </c>
      <c r="F482" s="3">
        <v>1.647</v>
      </c>
      <c r="G482" s="15">
        <v>1.585</v>
      </c>
      <c r="H482" s="15">
        <v>1.671</v>
      </c>
      <c r="I482" s="15">
        <v>1.7589999999999999</v>
      </c>
      <c r="J482" s="45">
        <v>0</v>
      </c>
      <c r="K482" s="45">
        <v>12</v>
      </c>
      <c r="L482" s="44"/>
      <c r="M482" s="44"/>
      <c r="N482" s="44"/>
      <c r="O482" s="40" t="str">
        <f t="shared" si="22"/>
        <v>6243</v>
      </c>
      <c r="P482" s="39">
        <f t="shared" si="23"/>
        <v>12</v>
      </c>
      <c r="Q482" s="18">
        <f t="shared" si="24"/>
        <v>3.6093600000000001</v>
      </c>
    </row>
    <row r="483" spans="1:17" x14ac:dyDescent="0.25">
      <c r="A483" s="40" t="s">
        <v>1245</v>
      </c>
      <c r="B483" s="3">
        <v>533.88499999999999</v>
      </c>
      <c r="C483" s="3">
        <v>535.36400000000003</v>
      </c>
      <c r="D483" s="3">
        <v>536.84900000000005</v>
      </c>
      <c r="E483" s="3">
        <v>533.995</v>
      </c>
      <c r="F483" s="3">
        <v>535.64</v>
      </c>
      <c r="G483" s="15">
        <v>2.3029999999999999</v>
      </c>
      <c r="H483" s="15">
        <v>2.4279999999999999</v>
      </c>
      <c r="I483" s="15">
        <v>2.556</v>
      </c>
      <c r="J483" s="45">
        <v>0</v>
      </c>
      <c r="K483" s="45">
        <v>1018</v>
      </c>
      <c r="L483" s="44"/>
      <c r="M483" s="44"/>
      <c r="N483" s="44"/>
      <c r="O483" s="40" t="str">
        <f t="shared" si="22"/>
        <v>6244</v>
      </c>
      <c r="P483" s="39">
        <f t="shared" si="23"/>
        <v>1018</v>
      </c>
      <c r="Q483" s="18">
        <f t="shared" si="24"/>
        <v>1299.8637920000001</v>
      </c>
    </row>
    <row r="484" spans="1:17" x14ac:dyDescent="0.25">
      <c r="A484" s="40" t="s">
        <v>1246</v>
      </c>
      <c r="B484" s="3">
        <v>79.028999999999996</v>
      </c>
      <c r="C484" s="3">
        <v>99.483000000000004</v>
      </c>
      <c r="D484" s="3">
        <v>117.14400000000001</v>
      </c>
      <c r="E484" s="3">
        <v>102.73699999999999</v>
      </c>
      <c r="F484" s="3">
        <v>105.056</v>
      </c>
      <c r="G484" s="15">
        <v>2.17</v>
      </c>
      <c r="H484" s="15">
        <v>2.2890000000000001</v>
      </c>
      <c r="I484" s="15">
        <v>2.41</v>
      </c>
      <c r="J484" s="45">
        <v>0</v>
      </c>
      <c r="K484" s="45">
        <v>456</v>
      </c>
      <c r="L484" s="44"/>
      <c r="M484" s="44"/>
      <c r="N484" s="44"/>
      <c r="O484" s="40" t="str">
        <f t="shared" si="22"/>
        <v>6301</v>
      </c>
      <c r="P484" s="39">
        <f t="shared" si="23"/>
        <v>456</v>
      </c>
      <c r="Q484" s="18">
        <f t="shared" si="24"/>
        <v>227.71658700000003</v>
      </c>
    </row>
    <row r="485" spans="1:17" x14ac:dyDescent="0.25">
      <c r="A485" s="40" t="s">
        <v>1247</v>
      </c>
      <c r="B485" s="3">
        <v>63.289000000000001</v>
      </c>
      <c r="C485" s="3">
        <v>64.638000000000005</v>
      </c>
      <c r="D485" s="3">
        <v>66.165000000000006</v>
      </c>
      <c r="E485" s="3">
        <v>64.516000000000005</v>
      </c>
      <c r="F485" s="3">
        <v>64.960999999999999</v>
      </c>
      <c r="G485" s="15">
        <v>2.3879999999999999</v>
      </c>
      <c r="H485" s="15">
        <v>2.5179999999999998</v>
      </c>
      <c r="I485" s="15">
        <v>2.6509999999999998</v>
      </c>
      <c r="J485" s="45">
        <v>0</v>
      </c>
      <c r="K485" s="45">
        <v>134</v>
      </c>
      <c r="L485" s="44"/>
      <c r="M485" s="44"/>
      <c r="N485" s="44"/>
      <c r="O485" s="40" t="str">
        <f t="shared" si="22"/>
        <v>6302</v>
      </c>
      <c r="P485" s="39">
        <f t="shared" si="23"/>
        <v>134</v>
      </c>
      <c r="Q485" s="18">
        <f t="shared" si="24"/>
        <v>162.75848400000001</v>
      </c>
    </row>
    <row r="486" spans="1:17" x14ac:dyDescent="0.25">
      <c r="A486" s="40" t="s">
        <v>1248</v>
      </c>
      <c r="B486" s="3">
        <v>273.04500000000002</v>
      </c>
      <c r="C486" s="3">
        <v>275.23200000000003</v>
      </c>
      <c r="D486" s="3">
        <v>277.71600000000001</v>
      </c>
      <c r="E486" s="3">
        <v>275.16000000000003</v>
      </c>
      <c r="F486" s="3">
        <v>275.05599999999998</v>
      </c>
      <c r="G486" s="15">
        <v>1.8839999999999999</v>
      </c>
      <c r="H486" s="15">
        <v>1.9870000000000001</v>
      </c>
      <c r="I486" s="15">
        <v>2.0920000000000001</v>
      </c>
      <c r="J486" s="45">
        <v>0</v>
      </c>
      <c r="K486" s="45">
        <v>399</v>
      </c>
      <c r="L486" s="44"/>
      <c r="M486" s="44"/>
      <c r="N486" s="44"/>
      <c r="O486" s="40" t="str">
        <f t="shared" si="22"/>
        <v>6303</v>
      </c>
      <c r="P486" s="39">
        <f t="shared" si="23"/>
        <v>399</v>
      </c>
      <c r="Q486" s="18">
        <f t="shared" si="24"/>
        <v>546.88598400000012</v>
      </c>
    </row>
    <row r="487" spans="1:17" x14ac:dyDescent="0.25">
      <c r="A487" s="40" t="s">
        <v>1249</v>
      </c>
      <c r="B487" s="3">
        <v>262.90199999999999</v>
      </c>
      <c r="C487" s="3">
        <v>266.07299999999998</v>
      </c>
      <c r="D487" s="3">
        <v>269.94799999999998</v>
      </c>
      <c r="E487" s="3">
        <v>268.02300000000002</v>
      </c>
      <c r="F487" s="3">
        <v>266.61200000000002</v>
      </c>
      <c r="G487" s="15">
        <v>2.2360000000000002</v>
      </c>
      <c r="H487" s="15">
        <v>2.3580000000000001</v>
      </c>
      <c r="I487" s="15">
        <v>2.4820000000000002</v>
      </c>
      <c r="J487" s="45">
        <v>0</v>
      </c>
      <c r="K487" s="45">
        <v>590</v>
      </c>
      <c r="L487" s="44"/>
      <c r="M487" s="44"/>
      <c r="N487" s="44"/>
      <c r="O487" s="40" t="str">
        <f t="shared" si="22"/>
        <v>6304</v>
      </c>
      <c r="P487" s="39">
        <f t="shared" si="23"/>
        <v>590</v>
      </c>
      <c r="Q487" s="18">
        <f t="shared" si="24"/>
        <v>627.40013399999998</v>
      </c>
    </row>
    <row r="488" spans="1:17" x14ac:dyDescent="0.25">
      <c r="A488" s="40" t="s">
        <v>1250</v>
      </c>
      <c r="B488" s="3">
        <v>490.63400000000001</v>
      </c>
      <c r="C488" s="3">
        <v>494.09100000000001</v>
      </c>
      <c r="D488" s="3">
        <v>498.05500000000001</v>
      </c>
      <c r="E488" s="3">
        <v>493.78699999999998</v>
      </c>
      <c r="F488" s="3">
        <v>494.68200000000002</v>
      </c>
      <c r="G488" s="15">
        <v>2.3879999999999999</v>
      </c>
      <c r="H488" s="15">
        <v>2.5179999999999998</v>
      </c>
      <c r="I488" s="15">
        <v>2.6509999999999998</v>
      </c>
      <c r="J488" s="45">
        <v>86</v>
      </c>
      <c r="K488" s="45">
        <v>1881</v>
      </c>
      <c r="L488" s="44"/>
      <c r="M488" s="44"/>
      <c r="N488" s="44"/>
      <c r="O488" s="40" t="str">
        <f t="shared" si="22"/>
        <v>6305</v>
      </c>
      <c r="P488" s="39">
        <f t="shared" si="23"/>
        <v>1881</v>
      </c>
      <c r="Q488" s="18">
        <f t="shared" si="24"/>
        <v>1330.121138</v>
      </c>
    </row>
    <row r="489" spans="1:17" x14ac:dyDescent="0.25">
      <c r="A489" s="40" t="s">
        <v>1251</v>
      </c>
      <c r="B489" s="3">
        <v>354.28899999999999</v>
      </c>
      <c r="C489" s="3">
        <v>354.54199999999997</v>
      </c>
      <c r="D489" s="3">
        <v>354.78699999999998</v>
      </c>
      <c r="E489" s="3">
        <v>354.11900000000003</v>
      </c>
      <c r="F489" s="3">
        <v>354.59100000000001</v>
      </c>
      <c r="G489" s="15">
        <v>2.3879999999999999</v>
      </c>
      <c r="H489" s="15">
        <v>2.5179999999999998</v>
      </c>
      <c r="I489" s="15">
        <v>2.6509999999999998</v>
      </c>
      <c r="J489" s="45">
        <v>0</v>
      </c>
      <c r="K489" s="45">
        <v>768</v>
      </c>
      <c r="L489" s="44"/>
      <c r="M489" s="44"/>
      <c r="N489" s="44"/>
      <c r="O489" s="40" t="str">
        <f t="shared" si="22"/>
        <v>6306</v>
      </c>
      <c r="P489" s="39">
        <f t="shared" si="23"/>
        <v>768</v>
      </c>
      <c r="Q489" s="18">
        <f t="shared" si="24"/>
        <v>892.7367559999999</v>
      </c>
    </row>
    <row r="490" spans="1:17" x14ac:dyDescent="0.25">
      <c r="A490" s="40" t="s">
        <v>1252</v>
      </c>
      <c r="B490" s="3">
        <v>866.62099999999998</v>
      </c>
      <c r="C490" s="3">
        <v>875.11900000000003</v>
      </c>
      <c r="D490" s="3">
        <v>884.70399999999995</v>
      </c>
      <c r="E490" s="3">
        <v>875.93799999999999</v>
      </c>
      <c r="F490" s="3">
        <v>875.05100000000004</v>
      </c>
      <c r="G490" s="15">
        <v>2.3839999999999999</v>
      </c>
      <c r="H490" s="15">
        <v>2.5139999999999998</v>
      </c>
      <c r="I490" s="15">
        <v>2.6469999999999998</v>
      </c>
      <c r="J490" s="45">
        <v>0</v>
      </c>
      <c r="K490" s="45">
        <v>1779</v>
      </c>
      <c r="L490" s="44"/>
      <c r="M490" s="44"/>
      <c r="N490" s="44"/>
      <c r="O490" s="40" t="str">
        <f t="shared" si="22"/>
        <v>6307</v>
      </c>
      <c r="P490" s="39">
        <f t="shared" si="23"/>
        <v>1779</v>
      </c>
      <c r="Q490" s="18">
        <f t="shared" si="24"/>
        <v>2200.0491659999998</v>
      </c>
    </row>
    <row r="491" spans="1:17" x14ac:dyDescent="0.25">
      <c r="A491" s="40" t="s">
        <v>1253</v>
      </c>
      <c r="B491" s="3">
        <v>710.61699999999996</v>
      </c>
      <c r="C491" s="3">
        <v>712.86099999999999</v>
      </c>
      <c r="D491" s="3">
        <v>715.40300000000002</v>
      </c>
      <c r="E491" s="3">
        <v>714.23199999999997</v>
      </c>
      <c r="F491" s="3">
        <v>713.33500000000004</v>
      </c>
      <c r="G491" s="15">
        <v>1.8839999999999999</v>
      </c>
      <c r="H491" s="15">
        <v>1.9870000000000001</v>
      </c>
      <c r="I491" s="15">
        <v>2.0910000000000002</v>
      </c>
      <c r="J491" s="45">
        <v>0</v>
      </c>
      <c r="K491" s="45">
        <v>1105</v>
      </c>
      <c r="L491" s="44"/>
      <c r="M491" s="44"/>
      <c r="N491" s="44"/>
      <c r="O491" s="40" t="str">
        <f t="shared" si="22"/>
        <v>6308</v>
      </c>
      <c r="P491" s="39">
        <f t="shared" si="23"/>
        <v>1105</v>
      </c>
      <c r="Q491" s="18">
        <f t="shared" si="24"/>
        <v>1416.4548070000001</v>
      </c>
    </row>
    <row r="492" spans="1:17" x14ac:dyDescent="0.25">
      <c r="A492" s="40" t="s">
        <v>1254</v>
      </c>
      <c r="B492" s="3">
        <v>985.32899999999995</v>
      </c>
      <c r="C492" s="3">
        <v>992.99900000000002</v>
      </c>
      <c r="D492" s="3">
        <v>1002.3440000000001</v>
      </c>
      <c r="E492" s="3">
        <v>993.12300000000005</v>
      </c>
      <c r="F492" s="3">
        <v>992.65700000000004</v>
      </c>
      <c r="G492" s="15">
        <v>2.16</v>
      </c>
      <c r="H492" s="15">
        <v>2.2770000000000001</v>
      </c>
      <c r="I492" s="15">
        <v>2.3980000000000001</v>
      </c>
      <c r="J492" s="45">
        <v>0</v>
      </c>
      <c r="K492" s="45">
        <v>2356</v>
      </c>
      <c r="L492" s="44"/>
      <c r="M492" s="44"/>
      <c r="N492" s="44"/>
      <c r="O492" s="40" t="str">
        <f t="shared" si="22"/>
        <v>6309</v>
      </c>
      <c r="P492" s="39">
        <f t="shared" si="23"/>
        <v>2356</v>
      </c>
      <c r="Q492" s="18">
        <f t="shared" si="24"/>
        <v>2261.0587230000001</v>
      </c>
    </row>
    <row r="493" spans="1:17" x14ac:dyDescent="0.25">
      <c r="A493" s="40" t="s">
        <v>1255</v>
      </c>
      <c r="B493" s="3">
        <v>295.66199999999998</v>
      </c>
      <c r="C493" s="3">
        <v>297.03899999999999</v>
      </c>
      <c r="D493" s="3">
        <v>298.64600000000002</v>
      </c>
      <c r="E493" s="3">
        <v>296.75599999999997</v>
      </c>
      <c r="F493" s="3">
        <v>297.29300000000001</v>
      </c>
      <c r="G493" s="15">
        <v>2.3879999999999999</v>
      </c>
      <c r="H493" s="15">
        <v>2.5179999999999998</v>
      </c>
      <c r="I493" s="15">
        <v>2.6509999999999998</v>
      </c>
      <c r="J493" s="45">
        <v>0</v>
      </c>
      <c r="K493" s="45">
        <v>685</v>
      </c>
      <c r="L493" s="44"/>
      <c r="M493" s="44"/>
      <c r="N493" s="44"/>
      <c r="O493" s="40" t="str">
        <f t="shared" si="22"/>
        <v>6310</v>
      </c>
      <c r="P493" s="39">
        <f t="shared" si="23"/>
        <v>685</v>
      </c>
      <c r="Q493" s="18">
        <f t="shared" si="24"/>
        <v>747.9442019999999</v>
      </c>
    </row>
    <row r="494" spans="1:17" x14ac:dyDescent="0.25">
      <c r="A494" s="40" t="s">
        <v>1256</v>
      </c>
      <c r="B494" s="3">
        <v>373.52300000000002</v>
      </c>
      <c r="C494" s="3">
        <v>375.17200000000003</v>
      </c>
      <c r="D494" s="3">
        <v>377.07499999999999</v>
      </c>
      <c r="E494" s="3">
        <v>373.95299999999997</v>
      </c>
      <c r="F494" s="3">
        <v>374.34399999999999</v>
      </c>
      <c r="G494" s="15">
        <v>2.3879999999999999</v>
      </c>
      <c r="H494" s="15">
        <v>2.5179999999999998</v>
      </c>
      <c r="I494" s="15">
        <v>2.6509999999999998</v>
      </c>
      <c r="J494" s="45">
        <v>0</v>
      </c>
      <c r="K494" s="45">
        <v>918</v>
      </c>
      <c r="L494" s="44"/>
      <c r="M494" s="44"/>
      <c r="N494" s="44"/>
      <c r="O494" s="40" t="str">
        <f t="shared" si="22"/>
        <v>6311</v>
      </c>
      <c r="P494" s="39">
        <f t="shared" si="23"/>
        <v>918</v>
      </c>
      <c r="Q494" s="18">
        <f t="shared" si="24"/>
        <v>944.68309599999998</v>
      </c>
    </row>
    <row r="495" spans="1:17" x14ac:dyDescent="0.25">
      <c r="A495" s="40" t="s">
        <v>1257</v>
      </c>
      <c r="B495" s="3">
        <v>18.071000000000002</v>
      </c>
      <c r="C495" s="3">
        <v>18.445</v>
      </c>
      <c r="D495" s="3">
        <v>18.896000000000001</v>
      </c>
      <c r="E495" s="3">
        <v>19.228000000000002</v>
      </c>
      <c r="F495" s="3">
        <v>18.524000000000001</v>
      </c>
      <c r="G495" s="15">
        <v>2.35</v>
      </c>
      <c r="H495" s="15">
        <v>2.4780000000000002</v>
      </c>
      <c r="I495" s="15">
        <v>2.6080000000000001</v>
      </c>
      <c r="J495" s="45">
        <v>0</v>
      </c>
      <c r="K495" s="45">
        <v>51</v>
      </c>
      <c r="L495" s="44"/>
      <c r="M495" s="44"/>
      <c r="N495" s="44"/>
      <c r="O495" s="40" t="str">
        <f t="shared" si="22"/>
        <v>6312</v>
      </c>
      <c r="P495" s="39">
        <f t="shared" si="23"/>
        <v>51</v>
      </c>
      <c r="Q495" s="18">
        <f t="shared" si="24"/>
        <v>45.706710000000001</v>
      </c>
    </row>
    <row r="496" spans="1:17" x14ac:dyDescent="0.25">
      <c r="A496" s="40" t="s">
        <v>1258</v>
      </c>
      <c r="B496" s="3">
        <v>713.91600000000005</v>
      </c>
      <c r="C496" s="3">
        <v>716.54300000000001</v>
      </c>
      <c r="D496" s="3">
        <v>719.58900000000006</v>
      </c>
      <c r="E496" s="3">
        <v>716.23599999999999</v>
      </c>
      <c r="F496" s="3">
        <v>717.00599999999997</v>
      </c>
      <c r="G496" s="15">
        <v>1.8839999999999999</v>
      </c>
      <c r="H496" s="15">
        <v>1.9870000000000001</v>
      </c>
      <c r="I496" s="15">
        <v>2.0910000000000002</v>
      </c>
      <c r="J496" s="45">
        <v>0</v>
      </c>
      <c r="K496" s="45">
        <v>1810</v>
      </c>
      <c r="L496" s="44"/>
      <c r="M496" s="44"/>
      <c r="N496" s="44"/>
      <c r="O496" s="40" t="str">
        <f t="shared" si="22"/>
        <v>6313</v>
      </c>
      <c r="P496" s="39">
        <f t="shared" si="23"/>
        <v>1810</v>
      </c>
      <c r="Q496" s="18">
        <f t="shared" si="24"/>
        <v>1423.770941</v>
      </c>
    </row>
    <row r="497" spans="1:17" x14ac:dyDescent="0.25">
      <c r="A497" s="40" t="s">
        <v>1259</v>
      </c>
      <c r="B497" s="3">
        <v>67.543000000000006</v>
      </c>
      <c r="C497" s="3">
        <v>68.323999999999998</v>
      </c>
      <c r="D497" s="3">
        <v>69.216999999999999</v>
      </c>
      <c r="E497" s="3">
        <v>68.299000000000007</v>
      </c>
      <c r="F497" s="3">
        <v>68.522000000000006</v>
      </c>
      <c r="G497" s="15">
        <v>1.9890000000000001</v>
      </c>
      <c r="H497" s="15">
        <v>2.097</v>
      </c>
      <c r="I497" s="15">
        <v>2.2080000000000002</v>
      </c>
      <c r="J497" s="45">
        <v>0</v>
      </c>
      <c r="K497" s="45">
        <v>142</v>
      </c>
      <c r="L497" s="44"/>
      <c r="M497" s="44"/>
      <c r="N497" s="44"/>
      <c r="O497" s="40" t="str">
        <f t="shared" si="22"/>
        <v>6314</v>
      </c>
      <c r="P497" s="39">
        <f t="shared" si="23"/>
        <v>142</v>
      </c>
      <c r="Q497" s="18">
        <f t="shared" si="24"/>
        <v>143.27542800000001</v>
      </c>
    </row>
    <row r="498" spans="1:17" x14ac:dyDescent="0.25">
      <c r="A498" s="40" t="s">
        <v>1260</v>
      </c>
      <c r="B498" s="3">
        <v>977.58199999999999</v>
      </c>
      <c r="C498" s="3">
        <v>978.27599999999995</v>
      </c>
      <c r="D498" s="3">
        <v>978.97</v>
      </c>
      <c r="E498" s="3">
        <v>977.53099999999995</v>
      </c>
      <c r="F498" s="3">
        <v>978.44500000000005</v>
      </c>
      <c r="G498" s="15">
        <v>1.9890000000000001</v>
      </c>
      <c r="H498" s="15">
        <v>2.097</v>
      </c>
      <c r="I498" s="15">
        <v>2.2080000000000002</v>
      </c>
      <c r="J498" s="45">
        <v>0</v>
      </c>
      <c r="K498" s="45">
        <v>2133</v>
      </c>
      <c r="L498" s="44"/>
      <c r="M498" s="44"/>
      <c r="N498" s="44"/>
      <c r="O498" s="40" t="str">
        <f t="shared" si="22"/>
        <v>6315</v>
      </c>
      <c r="P498" s="39">
        <f t="shared" si="23"/>
        <v>2133</v>
      </c>
      <c r="Q498" s="18">
        <f t="shared" si="24"/>
        <v>2051.4447719999998</v>
      </c>
    </row>
    <row r="499" spans="1:17" x14ac:dyDescent="0.25">
      <c r="A499" s="40" t="s">
        <v>1261</v>
      </c>
      <c r="B499" s="3">
        <v>287.553</v>
      </c>
      <c r="C499" s="3">
        <v>287.928</v>
      </c>
      <c r="D499" s="3">
        <v>288.32799999999997</v>
      </c>
      <c r="E499" s="3">
        <v>287.74400000000003</v>
      </c>
      <c r="F499" s="3">
        <v>287.99</v>
      </c>
      <c r="G499" s="15">
        <v>1.992</v>
      </c>
      <c r="H499" s="15">
        <v>2.101</v>
      </c>
      <c r="I499" s="15">
        <v>2.2120000000000002</v>
      </c>
      <c r="J499" s="45">
        <v>0</v>
      </c>
      <c r="K499" s="45">
        <v>612</v>
      </c>
      <c r="L499" s="44"/>
      <c r="M499" s="44"/>
      <c r="N499" s="44"/>
      <c r="O499" s="40" t="str">
        <f t="shared" si="22"/>
        <v>6316</v>
      </c>
      <c r="P499" s="39">
        <f t="shared" si="23"/>
        <v>612</v>
      </c>
      <c r="Q499" s="18">
        <f t="shared" si="24"/>
        <v>604.93672800000002</v>
      </c>
    </row>
    <row r="500" spans="1:17" x14ac:dyDescent="0.25">
      <c r="A500" s="40" t="s">
        <v>1262</v>
      </c>
      <c r="B500" s="3">
        <v>122.839</v>
      </c>
      <c r="C500" s="3">
        <v>124.468</v>
      </c>
      <c r="D500" s="3">
        <v>126.367</v>
      </c>
      <c r="E500" s="3">
        <v>124.812</v>
      </c>
      <c r="F500" s="3">
        <v>124.92700000000001</v>
      </c>
      <c r="G500" s="15">
        <v>1.9890000000000001</v>
      </c>
      <c r="H500" s="15">
        <v>2.097</v>
      </c>
      <c r="I500" s="15">
        <v>2.2080000000000002</v>
      </c>
      <c r="J500" s="45">
        <v>78</v>
      </c>
      <c r="K500" s="45">
        <v>205</v>
      </c>
      <c r="L500" s="44"/>
      <c r="M500" s="44"/>
      <c r="N500" s="44"/>
      <c r="O500" s="40" t="str">
        <f t="shared" si="22"/>
        <v>6318</v>
      </c>
      <c r="P500" s="39">
        <f t="shared" si="23"/>
        <v>205</v>
      </c>
      <c r="Q500" s="18">
        <f t="shared" si="24"/>
        <v>339.00939599999998</v>
      </c>
    </row>
    <row r="501" spans="1:17" x14ac:dyDescent="0.25">
      <c r="A501" s="40" t="s">
        <v>1263</v>
      </c>
      <c r="B501" s="3">
        <v>0.45100000000000001</v>
      </c>
      <c r="C501" s="3">
        <v>0.78500000000000003</v>
      </c>
      <c r="D501" s="3">
        <v>1.1839999999999999</v>
      </c>
      <c r="E501" s="3">
        <v>0.95</v>
      </c>
      <c r="F501" s="3">
        <v>0.85199999999999998</v>
      </c>
      <c r="G501" s="15">
        <v>1.9890000000000001</v>
      </c>
      <c r="H501" s="15">
        <v>2.097</v>
      </c>
      <c r="I501" s="15">
        <v>2.2080000000000002</v>
      </c>
      <c r="J501" s="45">
        <v>0</v>
      </c>
      <c r="K501" s="45">
        <v>0</v>
      </c>
      <c r="L501" s="44"/>
      <c r="M501" s="44"/>
      <c r="N501" s="44"/>
      <c r="O501" s="40" t="str">
        <f t="shared" si="22"/>
        <v>6319</v>
      </c>
      <c r="P501" s="39">
        <f t="shared" si="23"/>
        <v>0</v>
      </c>
      <c r="Q501" s="18">
        <f t="shared" si="24"/>
        <v>1.646145</v>
      </c>
    </row>
    <row r="502" spans="1:17" x14ac:dyDescent="0.25">
      <c r="A502" s="40" t="s">
        <v>1264</v>
      </c>
      <c r="B502" s="3">
        <v>662.64800000000002</v>
      </c>
      <c r="C502" s="3">
        <v>670.39300000000003</v>
      </c>
      <c r="D502" s="3">
        <v>679.74199999999996</v>
      </c>
      <c r="E502" s="3">
        <v>673.51599999999996</v>
      </c>
      <c r="F502" s="3">
        <v>669.66200000000003</v>
      </c>
      <c r="G502" s="15">
        <v>1.9890000000000001</v>
      </c>
      <c r="H502" s="15">
        <v>2.097</v>
      </c>
      <c r="I502" s="15">
        <v>2.2080000000000002</v>
      </c>
      <c r="J502" s="45">
        <v>0</v>
      </c>
      <c r="K502" s="45">
        <v>1717</v>
      </c>
      <c r="L502" s="44"/>
      <c r="M502" s="44"/>
      <c r="N502" s="44"/>
      <c r="O502" s="40" t="str">
        <f t="shared" si="22"/>
        <v>6320</v>
      </c>
      <c r="P502" s="39">
        <f t="shared" si="23"/>
        <v>1717</v>
      </c>
      <c r="Q502" s="18">
        <f t="shared" si="24"/>
        <v>1405.8141210000001</v>
      </c>
    </row>
    <row r="503" spans="1:17" x14ac:dyDescent="0.25">
      <c r="A503" s="40" t="s">
        <v>1265</v>
      </c>
      <c r="B503" s="3">
        <v>169.197</v>
      </c>
      <c r="C503" s="3">
        <v>170.565</v>
      </c>
      <c r="D503" s="3">
        <v>172.304</v>
      </c>
      <c r="E503" s="3">
        <v>169.35400000000001</v>
      </c>
      <c r="F503" s="3">
        <v>170.76599999999999</v>
      </c>
      <c r="G503" s="15">
        <v>2.16</v>
      </c>
      <c r="H503" s="15">
        <v>2.2770000000000001</v>
      </c>
      <c r="I503" s="15">
        <v>2.3980000000000001</v>
      </c>
      <c r="J503" s="45">
        <v>0</v>
      </c>
      <c r="K503" s="45">
        <v>353</v>
      </c>
      <c r="L503" s="44"/>
      <c r="M503" s="44"/>
      <c r="N503" s="44"/>
      <c r="O503" s="40" t="str">
        <f t="shared" si="22"/>
        <v>6321</v>
      </c>
      <c r="P503" s="39">
        <f t="shared" si="23"/>
        <v>353</v>
      </c>
      <c r="Q503" s="18">
        <f t="shared" si="24"/>
        <v>388.37650500000001</v>
      </c>
    </row>
    <row r="504" spans="1:17" x14ac:dyDescent="0.25">
      <c r="A504" s="40" t="s">
        <v>1266</v>
      </c>
      <c r="B504" s="3">
        <v>320.334</v>
      </c>
      <c r="C504" s="3">
        <v>322.53699999999998</v>
      </c>
      <c r="D504" s="3">
        <v>325.71800000000002</v>
      </c>
      <c r="E504" s="3">
        <v>322.24799999999999</v>
      </c>
      <c r="F504" s="3">
        <v>322.327</v>
      </c>
      <c r="G504" s="15">
        <v>2.16</v>
      </c>
      <c r="H504" s="15">
        <v>2.2770000000000001</v>
      </c>
      <c r="I504" s="15">
        <v>2.3980000000000001</v>
      </c>
      <c r="J504" s="45">
        <v>0</v>
      </c>
      <c r="K504" s="45">
        <v>758</v>
      </c>
      <c r="L504" s="44"/>
      <c r="M504" s="44"/>
      <c r="N504" s="44"/>
      <c r="O504" s="40" t="str">
        <f t="shared" si="22"/>
        <v>6322</v>
      </c>
      <c r="P504" s="39">
        <f t="shared" si="23"/>
        <v>758</v>
      </c>
      <c r="Q504" s="18">
        <f t="shared" si="24"/>
        <v>734.41674899999998</v>
      </c>
    </row>
    <row r="505" spans="1:17" x14ac:dyDescent="0.25">
      <c r="A505" s="40" t="s">
        <v>1267</v>
      </c>
      <c r="B505" s="3">
        <v>249.85400000000001</v>
      </c>
      <c r="C505" s="3">
        <v>251.13499999999999</v>
      </c>
      <c r="D505" s="3">
        <v>253.00200000000001</v>
      </c>
      <c r="E505" s="3">
        <v>250.965</v>
      </c>
      <c r="F505" s="3">
        <v>250.893</v>
      </c>
      <c r="G505" s="15">
        <v>2.3879999999999999</v>
      </c>
      <c r="H505" s="15">
        <v>2.5179999999999998</v>
      </c>
      <c r="I505" s="15">
        <v>2.6509999999999998</v>
      </c>
      <c r="J505" s="45">
        <v>0</v>
      </c>
      <c r="K505" s="45">
        <v>560</v>
      </c>
      <c r="L505" s="44"/>
      <c r="M505" s="44"/>
      <c r="N505" s="44"/>
      <c r="O505" s="40" t="str">
        <f t="shared" si="22"/>
        <v>6323</v>
      </c>
      <c r="P505" s="39">
        <f t="shared" si="23"/>
        <v>560</v>
      </c>
      <c r="Q505" s="18">
        <f t="shared" si="24"/>
        <v>632.3579299999999</v>
      </c>
    </row>
    <row r="506" spans="1:17" x14ac:dyDescent="0.25">
      <c r="A506" s="40" t="s">
        <v>1268</v>
      </c>
      <c r="B506" s="3">
        <v>41.945999999999998</v>
      </c>
      <c r="C506" s="3">
        <v>42.273000000000003</v>
      </c>
      <c r="D506" s="3">
        <v>42.737000000000002</v>
      </c>
      <c r="E506" s="3">
        <v>42.286000000000001</v>
      </c>
      <c r="F506" s="3">
        <v>41.771999999999998</v>
      </c>
      <c r="G506" s="15">
        <v>2.3879999999999999</v>
      </c>
      <c r="H506" s="15">
        <v>2.5179999999999998</v>
      </c>
      <c r="I506" s="15">
        <v>2.6509999999999998</v>
      </c>
      <c r="J506" s="45">
        <v>0</v>
      </c>
      <c r="K506" s="45">
        <v>76</v>
      </c>
      <c r="L506" s="44"/>
      <c r="M506" s="44"/>
      <c r="N506" s="44"/>
      <c r="O506" s="40" t="str">
        <f t="shared" si="22"/>
        <v>6324</v>
      </c>
      <c r="P506" s="39">
        <f t="shared" si="23"/>
        <v>76</v>
      </c>
      <c r="Q506" s="18">
        <f t="shared" si="24"/>
        <v>106.443414</v>
      </c>
    </row>
    <row r="507" spans="1:17" x14ac:dyDescent="0.25">
      <c r="A507" s="40" t="s">
        <v>1269</v>
      </c>
      <c r="B507" s="3">
        <v>82.228999999999999</v>
      </c>
      <c r="C507" s="3">
        <v>83.733999999999995</v>
      </c>
      <c r="D507" s="3">
        <v>86.143000000000001</v>
      </c>
      <c r="E507" s="3">
        <v>83.03</v>
      </c>
      <c r="F507" s="3">
        <v>83.992999999999995</v>
      </c>
      <c r="G507" s="15">
        <v>2.3879999999999999</v>
      </c>
      <c r="H507" s="15">
        <v>2.5179999999999998</v>
      </c>
      <c r="I507" s="15">
        <v>2.6509999999999998</v>
      </c>
      <c r="J507" s="45">
        <v>0</v>
      </c>
      <c r="K507" s="45">
        <v>230</v>
      </c>
      <c r="L507" s="44"/>
      <c r="M507" s="44"/>
      <c r="N507" s="44"/>
      <c r="O507" s="40" t="str">
        <f t="shared" si="22"/>
        <v>6325</v>
      </c>
      <c r="P507" s="39">
        <f t="shared" si="23"/>
        <v>230</v>
      </c>
      <c r="Q507" s="18">
        <f t="shared" si="24"/>
        <v>210.84221199999996</v>
      </c>
    </row>
    <row r="508" spans="1:17" x14ac:dyDescent="0.25">
      <c r="A508" s="40" t="s">
        <v>1270</v>
      </c>
      <c r="B508" s="3">
        <v>352.733</v>
      </c>
      <c r="C508" s="3">
        <v>353.471</v>
      </c>
      <c r="D508" s="3">
        <v>354.51799999999997</v>
      </c>
      <c r="E508" s="3">
        <v>353.14499999999998</v>
      </c>
      <c r="F508" s="3">
        <v>353.608</v>
      </c>
      <c r="G508" s="15">
        <v>2.2639999999999998</v>
      </c>
      <c r="H508" s="15">
        <v>2.3879999999999999</v>
      </c>
      <c r="I508" s="15">
        <v>2.5139999999999998</v>
      </c>
      <c r="J508" s="45">
        <v>0</v>
      </c>
      <c r="K508" s="45">
        <v>885</v>
      </c>
      <c r="L508" s="44"/>
      <c r="M508" s="44"/>
      <c r="N508" s="44"/>
      <c r="O508" s="40" t="str">
        <f t="shared" si="22"/>
        <v>6326</v>
      </c>
      <c r="P508" s="39">
        <f t="shared" si="23"/>
        <v>885</v>
      </c>
      <c r="Q508" s="18">
        <f t="shared" si="24"/>
        <v>844.08874800000001</v>
      </c>
    </row>
    <row r="509" spans="1:17" x14ac:dyDescent="0.25">
      <c r="A509" s="40" t="s">
        <v>1271</v>
      </c>
      <c r="B509" s="3">
        <v>540.16499999999996</v>
      </c>
      <c r="C509" s="3">
        <v>541.88</v>
      </c>
      <c r="D509" s="3">
        <v>544.00699999999995</v>
      </c>
      <c r="E509" s="3">
        <v>540.375</v>
      </c>
      <c r="F509" s="3">
        <v>542.28200000000004</v>
      </c>
      <c r="G509" s="15">
        <v>2.2639999999999998</v>
      </c>
      <c r="H509" s="15">
        <v>2.3879999999999999</v>
      </c>
      <c r="I509" s="15">
        <v>2.5139999999999998</v>
      </c>
      <c r="J509" s="45">
        <v>0</v>
      </c>
      <c r="K509" s="45">
        <v>1101</v>
      </c>
      <c r="L509" s="44"/>
      <c r="M509" s="44"/>
      <c r="N509" s="44"/>
      <c r="O509" s="40" t="str">
        <f t="shared" si="22"/>
        <v>6327</v>
      </c>
      <c r="P509" s="39">
        <f t="shared" si="23"/>
        <v>1101</v>
      </c>
      <c r="Q509" s="18">
        <f t="shared" si="24"/>
        <v>1294.00944</v>
      </c>
    </row>
    <row r="510" spans="1:17" x14ac:dyDescent="0.25">
      <c r="A510" s="40" t="s">
        <v>1272</v>
      </c>
      <c r="B510" s="3">
        <v>168.49700000000001</v>
      </c>
      <c r="C510" s="3">
        <v>168.779</v>
      </c>
      <c r="D510" s="3">
        <v>169.10499999999999</v>
      </c>
      <c r="E510" s="3">
        <v>168.36699999999999</v>
      </c>
      <c r="F510" s="3">
        <v>168.83799999999999</v>
      </c>
      <c r="G510" s="15">
        <v>1.95</v>
      </c>
      <c r="H510" s="15">
        <v>2.0569999999999999</v>
      </c>
      <c r="I510" s="15">
        <v>2.165</v>
      </c>
      <c r="J510" s="45">
        <v>0</v>
      </c>
      <c r="K510" s="45">
        <v>303</v>
      </c>
      <c r="L510" s="44"/>
      <c r="M510" s="44"/>
      <c r="N510" s="44"/>
      <c r="O510" s="40" t="str">
        <f t="shared" si="22"/>
        <v>6328</v>
      </c>
      <c r="P510" s="39">
        <f t="shared" si="23"/>
        <v>303</v>
      </c>
      <c r="Q510" s="18">
        <f t="shared" si="24"/>
        <v>347.178403</v>
      </c>
    </row>
    <row r="511" spans="1:17" x14ac:dyDescent="0.25">
      <c r="A511" s="40" t="s">
        <v>1273</v>
      </c>
      <c r="B511" s="3">
        <v>601.88099999999997</v>
      </c>
      <c r="C511" s="3">
        <v>602.178</v>
      </c>
      <c r="D511" s="3">
        <v>602.47500000000002</v>
      </c>
      <c r="E511" s="3">
        <v>601.62099999999998</v>
      </c>
      <c r="F511" s="3">
        <v>602.25900000000001</v>
      </c>
      <c r="G511" s="15">
        <v>1.95</v>
      </c>
      <c r="H511" s="15">
        <v>2.0569999999999999</v>
      </c>
      <c r="I511" s="15">
        <v>2.165</v>
      </c>
      <c r="J511" s="45">
        <v>0</v>
      </c>
      <c r="K511" s="45">
        <v>1208</v>
      </c>
      <c r="L511" s="44"/>
      <c r="M511" s="44"/>
      <c r="N511" s="44"/>
      <c r="O511" s="40" t="str">
        <f t="shared" si="22"/>
        <v>6329</v>
      </c>
      <c r="P511" s="39">
        <f t="shared" si="23"/>
        <v>1208</v>
      </c>
      <c r="Q511" s="18">
        <f t="shared" si="24"/>
        <v>1238.6801459999999</v>
      </c>
    </row>
    <row r="512" spans="1:17" x14ac:dyDescent="0.25">
      <c r="A512" s="40" t="s">
        <v>1274</v>
      </c>
      <c r="B512" s="3">
        <v>23.11</v>
      </c>
      <c r="C512" s="3">
        <v>23.619</v>
      </c>
      <c r="D512" s="3">
        <v>24.491</v>
      </c>
      <c r="E512" s="3">
        <v>23.17</v>
      </c>
      <c r="F512" s="3">
        <v>23.707999999999998</v>
      </c>
      <c r="G512" s="15">
        <v>2.16</v>
      </c>
      <c r="H512" s="15">
        <v>2.2770000000000001</v>
      </c>
      <c r="I512" s="15">
        <v>2.3980000000000001</v>
      </c>
      <c r="J512" s="45">
        <v>0</v>
      </c>
      <c r="K512" s="45">
        <v>108</v>
      </c>
      <c r="L512" s="44"/>
      <c r="M512" s="44"/>
      <c r="N512" s="44"/>
      <c r="O512" s="40" t="str">
        <f t="shared" si="22"/>
        <v>6330</v>
      </c>
      <c r="P512" s="39">
        <f t="shared" si="23"/>
        <v>108</v>
      </c>
      <c r="Q512" s="18">
        <f t="shared" si="24"/>
        <v>53.780463000000005</v>
      </c>
    </row>
    <row r="513" spans="1:17" x14ac:dyDescent="0.25">
      <c r="A513" s="40" t="s">
        <v>1275</v>
      </c>
      <c r="B513" s="3">
        <v>345.2</v>
      </c>
      <c r="C513" s="3">
        <v>348.38099999999997</v>
      </c>
      <c r="D513" s="3">
        <v>353.76499999999999</v>
      </c>
      <c r="E513" s="3">
        <v>346.47899999999998</v>
      </c>
      <c r="F513" s="3">
        <v>348.77699999999999</v>
      </c>
      <c r="G513" s="15">
        <v>2.2639999999999998</v>
      </c>
      <c r="H513" s="15">
        <v>2.3879999999999999</v>
      </c>
      <c r="I513" s="15">
        <v>2.5139999999999998</v>
      </c>
      <c r="J513" s="45">
        <v>0</v>
      </c>
      <c r="K513" s="45">
        <v>740</v>
      </c>
      <c r="L513" s="44"/>
      <c r="M513" s="44"/>
      <c r="N513" s="44"/>
      <c r="O513" s="40" t="str">
        <f t="shared" si="22"/>
        <v>6331</v>
      </c>
      <c r="P513" s="39">
        <f t="shared" si="23"/>
        <v>740</v>
      </c>
      <c r="Q513" s="18">
        <f t="shared" si="24"/>
        <v>831.93382799999995</v>
      </c>
    </row>
    <row r="514" spans="1:17" x14ac:dyDescent="0.25">
      <c r="A514" s="40" t="s">
        <v>1276</v>
      </c>
      <c r="B514" s="3">
        <v>208.262</v>
      </c>
      <c r="C514" s="3">
        <v>208.71100000000001</v>
      </c>
      <c r="D514" s="3">
        <v>209.50800000000001</v>
      </c>
      <c r="E514" s="3">
        <v>208.33</v>
      </c>
      <c r="F514" s="3">
        <v>208.81</v>
      </c>
      <c r="G514" s="15">
        <v>2.2639999999999998</v>
      </c>
      <c r="H514" s="15">
        <v>2.3879999999999999</v>
      </c>
      <c r="I514" s="15">
        <v>2.5139999999999998</v>
      </c>
      <c r="J514" s="45">
        <v>0</v>
      </c>
      <c r="K514" s="45">
        <v>365</v>
      </c>
      <c r="L514" s="44"/>
      <c r="M514" s="44"/>
      <c r="N514" s="44"/>
      <c r="O514" s="40" t="str">
        <f t="shared" si="22"/>
        <v>6332</v>
      </c>
      <c r="P514" s="39">
        <f t="shared" si="23"/>
        <v>365</v>
      </c>
      <c r="Q514" s="18">
        <f t="shared" si="24"/>
        <v>498.40186800000004</v>
      </c>
    </row>
    <row r="515" spans="1:17" x14ac:dyDescent="0.25">
      <c r="A515" s="40" t="s">
        <v>1277</v>
      </c>
      <c r="B515" s="3">
        <v>199.61600000000001</v>
      </c>
      <c r="C515" s="3">
        <v>200.10599999999999</v>
      </c>
      <c r="D515" s="3">
        <v>200.81200000000001</v>
      </c>
      <c r="E515" s="3">
        <v>199.874</v>
      </c>
      <c r="F515" s="3">
        <v>200.215</v>
      </c>
      <c r="G515" s="15">
        <v>1.95</v>
      </c>
      <c r="H515" s="15">
        <v>2.0569999999999999</v>
      </c>
      <c r="I515" s="15">
        <v>2.165</v>
      </c>
      <c r="J515" s="45">
        <v>0</v>
      </c>
      <c r="K515" s="45">
        <v>440</v>
      </c>
      <c r="L515" s="44"/>
      <c r="M515" s="44"/>
      <c r="N515" s="44"/>
      <c r="O515" s="40" t="str">
        <f t="shared" si="22"/>
        <v>6333</v>
      </c>
      <c r="P515" s="39">
        <f t="shared" si="23"/>
        <v>440</v>
      </c>
      <c r="Q515" s="18">
        <f t="shared" si="24"/>
        <v>411.618042</v>
      </c>
    </row>
    <row r="516" spans="1:17" x14ac:dyDescent="0.25">
      <c r="A516" s="40" t="s">
        <v>1278</v>
      </c>
      <c r="B516" s="3">
        <v>381.51499999999999</v>
      </c>
      <c r="C516" s="3">
        <v>382.33600000000001</v>
      </c>
      <c r="D516" s="3">
        <v>383.27100000000002</v>
      </c>
      <c r="E516" s="3">
        <v>381.96899999999999</v>
      </c>
      <c r="F516" s="3">
        <v>382.447</v>
      </c>
      <c r="G516" s="15">
        <v>1.95</v>
      </c>
      <c r="H516" s="15">
        <v>2.0569999999999999</v>
      </c>
      <c r="I516" s="15">
        <v>2.165</v>
      </c>
      <c r="J516" s="45">
        <v>0</v>
      </c>
      <c r="K516" s="45">
        <v>937</v>
      </c>
      <c r="L516" s="44"/>
      <c r="M516" s="44"/>
      <c r="N516" s="44"/>
      <c r="O516" s="40" t="str">
        <f t="shared" si="22"/>
        <v>6334</v>
      </c>
      <c r="P516" s="39">
        <f t="shared" si="23"/>
        <v>937</v>
      </c>
      <c r="Q516" s="18">
        <f t="shared" si="24"/>
        <v>786.46515199999999</v>
      </c>
    </row>
    <row r="517" spans="1:17" x14ac:dyDescent="0.25">
      <c r="A517" s="40" t="s">
        <v>1279</v>
      </c>
      <c r="B517" s="3">
        <v>743.73900000000003</v>
      </c>
      <c r="C517" s="3">
        <v>744.15499999999997</v>
      </c>
      <c r="D517" s="3">
        <v>744.57600000000002</v>
      </c>
      <c r="E517" s="3">
        <v>743.53</v>
      </c>
      <c r="F517" s="3">
        <v>744.26199999999994</v>
      </c>
      <c r="G517" s="15">
        <v>1.7130000000000001</v>
      </c>
      <c r="H517" s="15">
        <v>1.806</v>
      </c>
      <c r="I517" s="15">
        <v>1.901</v>
      </c>
      <c r="J517" s="45">
        <v>0</v>
      </c>
      <c r="K517" s="45">
        <v>802</v>
      </c>
      <c r="L517" s="44"/>
      <c r="M517" s="44"/>
      <c r="N517" s="44"/>
      <c r="O517" s="40" t="str">
        <f t="shared" ref="O517:O580" si="25">A517</f>
        <v>6335</v>
      </c>
      <c r="P517" s="39">
        <f t="shared" ref="P517:P580" si="26">K517</f>
        <v>802</v>
      </c>
      <c r="Q517" s="18">
        <f t="shared" ref="Q517:Q580" si="27">C517*H517+J517</f>
        <v>1343.9439299999999</v>
      </c>
    </row>
    <row r="518" spans="1:17" x14ac:dyDescent="0.25">
      <c r="A518" s="40" t="s">
        <v>1280</v>
      </c>
      <c r="B518" s="3">
        <v>142.93600000000001</v>
      </c>
      <c r="C518" s="3">
        <v>144.16499999999999</v>
      </c>
      <c r="D518" s="3">
        <v>145.6</v>
      </c>
      <c r="E518" s="3">
        <v>143.92699999999999</v>
      </c>
      <c r="F518" s="3">
        <v>144.422</v>
      </c>
      <c r="G518" s="15">
        <v>1.7130000000000001</v>
      </c>
      <c r="H518" s="15">
        <v>1.806</v>
      </c>
      <c r="I518" s="15">
        <v>1.901</v>
      </c>
      <c r="J518" s="45">
        <v>0</v>
      </c>
      <c r="K518" s="45">
        <v>144</v>
      </c>
      <c r="L518" s="44"/>
      <c r="M518" s="44"/>
      <c r="N518" s="44"/>
      <c r="O518" s="40" t="str">
        <f t="shared" si="25"/>
        <v>6336</v>
      </c>
      <c r="P518" s="39">
        <f t="shared" si="26"/>
        <v>144</v>
      </c>
      <c r="Q518" s="18">
        <f t="shared" si="27"/>
        <v>260.36198999999999</v>
      </c>
    </row>
    <row r="519" spans="1:17" x14ac:dyDescent="0.25">
      <c r="A519" s="40" t="s">
        <v>1281</v>
      </c>
      <c r="B519" s="3">
        <v>748.77800000000002</v>
      </c>
      <c r="C519" s="3">
        <v>751.58699999999999</v>
      </c>
      <c r="D519" s="3">
        <v>756.83900000000006</v>
      </c>
      <c r="E519" s="3">
        <v>751.47900000000004</v>
      </c>
      <c r="F519" s="3">
        <v>752.30799999999999</v>
      </c>
      <c r="G519" s="15">
        <v>1.95</v>
      </c>
      <c r="H519" s="15">
        <v>2.0569999999999999</v>
      </c>
      <c r="I519" s="15">
        <v>2.165</v>
      </c>
      <c r="J519" s="45">
        <v>0</v>
      </c>
      <c r="K519" s="45">
        <v>1416</v>
      </c>
      <c r="L519" s="44"/>
      <c r="M519" s="44"/>
      <c r="N519" s="44"/>
      <c r="O519" s="40" t="str">
        <f t="shared" si="25"/>
        <v>6337</v>
      </c>
      <c r="P519" s="39">
        <f t="shared" si="26"/>
        <v>1416</v>
      </c>
      <c r="Q519" s="18">
        <f t="shared" si="27"/>
        <v>1546.014459</v>
      </c>
    </row>
    <row r="520" spans="1:17" x14ac:dyDescent="0.25">
      <c r="A520" s="40" t="s">
        <v>1282</v>
      </c>
      <c r="B520" s="3">
        <v>1.264</v>
      </c>
      <c r="C520" s="3">
        <v>2.137</v>
      </c>
      <c r="D520" s="3">
        <v>3.1640000000000001</v>
      </c>
      <c r="E520" s="3">
        <v>2.72</v>
      </c>
      <c r="F520" s="3">
        <v>2.234</v>
      </c>
      <c r="G520" s="15">
        <v>1.7130000000000001</v>
      </c>
      <c r="H520" s="15">
        <v>1.806</v>
      </c>
      <c r="I520" s="15">
        <v>1.901</v>
      </c>
      <c r="J520" s="45">
        <v>0</v>
      </c>
      <c r="K520" s="45">
        <v>794</v>
      </c>
      <c r="L520" s="44"/>
      <c r="M520" s="44"/>
      <c r="N520" s="44"/>
      <c r="O520" s="40" t="str">
        <f t="shared" si="25"/>
        <v>6338</v>
      </c>
      <c r="P520" s="39">
        <f t="shared" si="26"/>
        <v>794</v>
      </c>
      <c r="Q520" s="18">
        <f t="shared" si="27"/>
        <v>3.8594219999999999</v>
      </c>
    </row>
    <row r="521" spans="1:17" x14ac:dyDescent="0.25">
      <c r="A521" s="40" t="s">
        <v>1283</v>
      </c>
      <c r="B521" s="3">
        <v>363.15899999999999</v>
      </c>
      <c r="C521" s="3">
        <v>364.16</v>
      </c>
      <c r="D521" s="3">
        <v>365.40199999999999</v>
      </c>
      <c r="E521" s="3">
        <v>363.58</v>
      </c>
      <c r="F521" s="3">
        <v>364.18700000000001</v>
      </c>
      <c r="G521" s="15">
        <v>2.2360000000000002</v>
      </c>
      <c r="H521" s="15">
        <v>2.3580000000000001</v>
      </c>
      <c r="I521" s="15">
        <v>2.4820000000000002</v>
      </c>
      <c r="J521" s="45">
        <v>0</v>
      </c>
      <c r="K521" s="45">
        <v>814</v>
      </c>
      <c r="L521" s="44"/>
      <c r="M521" s="44"/>
      <c r="N521" s="44"/>
      <c r="O521" s="40" t="str">
        <f t="shared" si="25"/>
        <v>6339</v>
      </c>
      <c r="P521" s="39">
        <f t="shared" si="26"/>
        <v>814</v>
      </c>
      <c r="Q521" s="18">
        <f t="shared" si="27"/>
        <v>858.68928000000005</v>
      </c>
    </row>
    <row r="522" spans="1:17" x14ac:dyDescent="0.25">
      <c r="A522" s="40" t="s">
        <v>1284</v>
      </c>
      <c r="B522" s="3">
        <v>339.07600000000002</v>
      </c>
      <c r="C522" s="3">
        <v>341.262</v>
      </c>
      <c r="D522" s="3">
        <v>345.08800000000002</v>
      </c>
      <c r="E522" s="3">
        <v>340.33699999999999</v>
      </c>
      <c r="F522" s="3">
        <v>341.70299999999997</v>
      </c>
      <c r="G522" s="15">
        <v>2.2650000000000001</v>
      </c>
      <c r="H522" s="15">
        <v>2.3889999999999998</v>
      </c>
      <c r="I522" s="15">
        <v>2.5150000000000001</v>
      </c>
      <c r="J522" s="45">
        <v>0</v>
      </c>
      <c r="K522" s="45">
        <v>808</v>
      </c>
      <c r="L522" s="44"/>
      <c r="M522" s="44"/>
      <c r="N522" s="44"/>
      <c r="O522" s="40" t="str">
        <f t="shared" si="25"/>
        <v>6340</v>
      </c>
      <c r="P522" s="39">
        <f t="shared" si="26"/>
        <v>808</v>
      </c>
      <c r="Q522" s="18">
        <f t="shared" si="27"/>
        <v>815.27491799999996</v>
      </c>
    </row>
    <row r="523" spans="1:17" x14ac:dyDescent="0.25">
      <c r="A523" s="40" t="s">
        <v>1285</v>
      </c>
      <c r="B523" s="3">
        <v>104.364</v>
      </c>
      <c r="C523" s="3">
        <v>106.50700000000001</v>
      </c>
      <c r="D523" s="3">
        <v>108.869</v>
      </c>
      <c r="E523" s="3">
        <v>106.886</v>
      </c>
      <c r="F523" s="3">
        <v>105.822</v>
      </c>
      <c r="G523" s="15">
        <v>2.0739999999999998</v>
      </c>
      <c r="H523" s="15">
        <v>2.1869999999999998</v>
      </c>
      <c r="I523" s="15">
        <v>2.3029999999999999</v>
      </c>
      <c r="J523" s="45">
        <v>0</v>
      </c>
      <c r="K523" s="45">
        <v>276</v>
      </c>
      <c r="L523" s="44"/>
      <c r="M523" s="44"/>
      <c r="N523" s="44"/>
      <c r="O523" s="40" t="str">
        <f t="shared" si="25"/>
        <v>6401</v>
      </c>
      <c r="P523" s="39">
        <f t="shared" si="26"/>
        <v>276</v>
      </c>
      <c r="Q523" s="18">
        <f t="shared" si="27"/>
        <v>232.93080899999998</v>
      </c>
    </row>
    <row r="524" spans="1:17" x14ac:dyDescent="0.25">
      <c r="A524" s="40" t="s">
        <v>1286</v>
      </c>
      <c r="B524" s="3">
        <v>147.34399999999999</v>
      </c>
      <c r="C524" s="3">
        <v>150.34399999999999</v>
      </c>
      <c r="D524" s="3">
        <v>153.06399999999999</v>
      </c>
      <c r="E524" s="3">
        <v>151.172</v>
      </c>
      <c r="F524" s="3">
        <v>149.18</v>
      </c>
      <c r="G524" s="15">
        <v>2.0779999999999998</v>
      </c>
      <c r="H524" s="15">
        <v>2.1909999999999998</v>
      </c>
      <c r="I524" s="15">
        <v>2.3069999999999999</v>
      </c>
      <c r="J524" s="45">
        <v>0</v>
      </c>
      <c r="K524" s="45">
        <v>341</v>
      </c>
      <c r="L524" s="44"/>
      <c r="M524" s="44"/>
      <c r="N524" s="44"/>
      <c r="O524" s="40" t="str">
        <f t="shared" si="25"/>
        <v>6402</v>
      </c>
      <c r="P524" s="39">
        <f t="shared" si="26"/>
        <v>341</v>
      </c>
      <c r="Q524" s="18">
        <f t="shared" si="27"/>
        <v>329.40370399999995</v>
      </c>
    </row>
    <row r="525" spans="1:17" x14ac:dyDescent="0.25">
      <c r="A525" s="40" t="s">
        <v>1287</v>
      </c>
      <c r="B525" s="3">
        <v>295.20699999999999</v>
      </c>
      <c r="C525" s="3">
        <v>334.25700000000001</v>
      </c>
      <c r="D525" s="3">
        <v>358.399</v>
      </c>
      <c r="E525" s="3">
        <v>330.26299999999998</v>
      </c>
      <c r="F525" s="3">
        <v>335.59800000000001</v>
      </c>
      <c r="G525" s="15">
        <v>2.0739999999999998</v>
      </c>
      <c r="H525" s="15">
        <v>2.1869999999999998</v>
      </c>
      <c r="I525" s="15">
        <v>2.3029999999999999</v>
      </c>
      <c r="J525" s="45">
        <v>0</v>
      </c>
      <c r="K525" s="45">
        <v>596</v>
      </c>
      <c r="L525" s="44"/>
      <c r="M525" s="44"/>
      <c r="N525" s="44"/>
      <c r="O525" s="40" t="str">
        <f t="shared" si="25"/>
        <v>6403</v>
      </c>
      <c r="P525" s="39">
        <f t="shared" si="26"/>
        <v>596</v>
      </c>
      <c r="Q525" s="18">
        <f t="shared" si="27"/>
        <v>731.02005899999995</v>
      </c>
    </row>
    <row r="526" spans="1:17" x14ac:dyDescent="0.25">
      <c r="A526" s="40" t="s">
        <v>1288</v>
      </c>
      <c r="B526" s="3">
        <v>338.03</v>
      </c>
      <c r="C526" s="3">
        <v>399.81</v>
      </c>
      <c r="D526" s="3">
        <v>436.00400000000002</v>
      </c>
      <c r="E526" s="3">
        <v>375.291</v>
      </c>
      <c r="F526" s="3">
        <v>378.81799999999998</v>
      </c>
      <c r="G526" s="15">
        <v>2.0739999999999998</v>
      </c>
      <c r="H526" s="15">
        <v>2.1869999999999998</v>
      </c>
      <c r="I526" s="15">
        <v>2.3029999999999999</v>
      </c>
      <c r="J526" s="45">
        <v>0</v>
      </c>
      <c r="K526" s="45">
        <v>482</v>
      </c>
      <c r="L526" s="44"/>
      <c r="M526" s="44"/>
      <c r="N526" s="44"/>
      <c r="O526" s="40" t="str">
        <f t="shared" si="25"/>
        <v>6405</v>
      </c>
      <c r="P526" s="39">
        <f t="shared" si="26"/>
        <v>482</v>
      </c>
      <c r="Q526" s="18">
        <f t="shared" si="27"/>
        <v>874.38446999999996</v>
      </c>
    </row>
    <row r="527" spans="1:17" x14ac:dyDescent="0.25">
      <c r="A527" s="40" t="s">
        <v>1289</v>
      </c>
      <c r="B527" s="3">
        <v>244.982</v>
      </c>
      <c r="C527" s="3">
        <v>282.25700000000001</v>
      </c>
      <c r="D527" s="3">
        <v>299.72899999999998</v>
      </c>
      <c r="E527" s="3">
        <v>268.96699999999998</v>
      </c>
      <c r="F527" s="3">
        <v>284.54899999999998</v>
      </c>
      <c r="G527" s="15">
        <v>2.0739999999999998</v>
      </c>
      <c r="H527" s="15">
        <v>2.1869999999999998</v>
      </c>
      <c r="I527" s="15">
        <v>2.3029999999999999</v>
      </c>
      <c r="J527" s="45">
        <v>0</v>
      </c>
      <c r="K527" s="45">
        <v>358</v>
      </c>
      <c r="L527" s="44"/>
      <c r="M527" s="44"/>
      <c r="N527" s="44"/>
      <c r="O527" s="40" t="str">
        <f t="shared" si="25"/>
        <v>6406</v>
      </c>
      <c r="P527" s="39">
        <f t="shared" si="26"/>
        <v>358</v>
      </c>
      <c r="Q527" s="18">
        <f t="shared" si="27"/>
        <v>617.29605900000001</v>
      </c>
    </row>
    <row r="528" spans="1:17" x14ac:dyDescent="0.25">
      <c r="A528" s="40" t="s">
        <v>1290</v>
      </c>
      <c r="B528" s="3">
        <v>1461.1</v>
      </c>
      <c r="C528" s="3">
        <v>1482.85</v>
      </c>
      <c r="D528" s="3">
        <v>1505.623</v>
      </c>
      <c r="E528" s="3">
        <v>1483.652</v>
      </c>
      <c r="F528" s="3">
        <v>1477.12</v>
      </c>
      <c r="G528" s="15">
        <v>2.2930000000000001</v>
      </c>
      <c r="H528" s="15">
        <v>2.4180000000000001</v>
      </c>
      <c r="I528" s="15">
        <v>2.5459999999999998</v>
      </c>
      <c r="J528" s="45">
        <v>89</v>
      </c>
      <c r="K528" s="45">
        <v>3429</v>
      </c>
      <c r="L528" s="44"/>
      <c r="M528" s="44"/>
      <c r="N528" s="44"/>
      <c r="O528" s="40" t="str">
        <f t="shared" si="25"/>
        <v>6407</v>
      </c>
      <c r="P528" s="39">
        <f t="shared" si="26"/>
        <v>3429</v>
      </c>
      <c r="Q528" s="18">
        <f t="shared" si="27"/>
        <v>3674.5313000000001</v>
      </c>
    </row>
    <row r="529" spans="1:17" x14ac:dyDescent="0.25">
      <c r="A529" s="40" t="s">
        <v>1291</v>
      </c>
      <c r="B529" s="3">
        <v>667.44200000000001</v>
      </c>
      <c r="C529" s="3">
        <v>724.37900000000002</v>
      </c>
      <c r="D529" s="3">
        <v>760.197</v>
      </c>
      <c r="E529" s="3">
        <v>717.97500000000002</v>
      </c>
      <c r="F529" s="3">
        <v>740.24300000000005</v>
      </c>
      <c r="G529" s="15">
        <v>2.0739999999999998</v>
      </c>
      <c r="H529" s="15">
        <v>2.1869999999999998</v>
      </c>
      <c r="I529" s="15">
        <v>2.3029999999999999</v>
      </c>
      <c r="J529" s="45">
        <v>0</v>
      </c>
      <c r="K529" s="45">
        <v>1493</v>
      </c>
      <c r="L529" s="44"/>
      <c r="M529" s="44"/>
      <c r="N529" s="44"/>
      <c r="O529" s="40" t="str">
        <f t="shared" si="25"/>
        <v>6408</v>
      </c>
      <c r="P529" s="39">
        <f t="shared" si="26"/>
        <v>1493</v>
      </c>
      <c r="Q529" s="18">
        <f t="shared" si="27"/>
        <v>1584.2168729999999</v>
      </c>
    </row>
    <row r="530" spans="1:17" x14ac:dyDescent="0.25">
      <c r="A530" s="40" t="s">
        <v>1292</v>
      </c>
      <c r="B530" s="3">
        <v>514.59100000000001</v>
      </c>
      <c r="C530" s="3">
        <v>589.274</v>
      </c>
      <c r="D530" s="3">
        <v>619.19799999999998</v>
      </c>
      <c r="E530" s="3">
        <v>571.35500000000002</v>
      </c>
      <c r="F530" s="3">
        <v>601.00900000000001</v>
      </c>
      <c r="G530" s="15">
        <v>2.15</v>
      </c>
      <c r="H530" s="15">
        <v>2.2669999999999999</v>
      </c>
      <c r="I530" s="15">
        <v>2.387</v>
      </c>
      <c r="J530" s="45">
        <v>0</v>
      </c>
      <c r="K530" s="45">
        <v>909</v>
      </c>
      <c r="L530" s="44"/>
      <c r="M530" s="44"/>
      <c r="N530" s="44"/>
      <c r="O530" s="40" t="str">
        <f t="shared" si="25"/>
        <v>6409</v>
      </c>
      <c r="P530" s="39">
        <f t="shared" si="26"/>
        <v>909</v>
      </c>
      <c r="Q530" s="18">
        <f t="shared" si="27"/>
        <v>1335.8841579999998</v>
      </c>
    </row>
    <row r="531" spans="1:17" x14ac:dyDescent="0.25">
      <c r="A531" s="40" t="s">
        <v>1293</v>
      </c>
      <c r="B531" s="3">
        <v>146.95699999999999</v>
      </c>
      <c r="C531" s="3">
        <v>149.66999999999999</v>
      </c>
      <c r="D531" s="3">
        <v>151.44999999999999</v>
      </c>
      <c r="E531" s="3">
        <v>146.39099999999999</v>
      </c>
      <c r="F531" s="3">
        <v>149.869</v>
      </c>
      <c r="G531" s="15">
        <v>2.3410000000000002</v>
      </c>
      <c r="H531" s="15">
        <v>2.468</v>
      </c>
      <c r="I531" s="15">
        <v>2.5979999999999999</v>
      </c>
      <c r="J531" s="45">
        <v>0</v>
      </c>
      <c r="K531" s="45">
        <v>361</v>
      </c>
      <c r="L531" s="44"/>
      <c r="M531" s="44"/>
      <c r="N531" s="44"/>
      <c r="O531" s="40" t="str">
        <f t="shared" si="25"/>
        <v>6410</v>
      </c>
      <c r="P531" s="39">
        <f t="shared" si="26"/>
        <v>361</v>
      </c>
      <c r="Q531" s="18">
        <f t="shared" si="27"/>
        <v>369.38555999999994</v>
      </c>
    </row>
    <row r="532" spans="1:17" x14ac:dyDescent="0.25">
      <c r="A532" s="40" t="s">
        <v>1294</v>
      </c>
      <c r="B532" s="3">
        <v>1205.1210000000001</v>
      </c>
      <c r="C532" s="3">
        <v>1210.6479999999999</v>
      </c>
      <c r="D532" s="3">
        <v>1214.9760000000001</v>
      </c>
      <c r="E532" s="3">
        <v>1200.93</v>
      </c>
      <c r="F532" s="3">
        <v>1211.3530000000001</v>
      </c>
      <c r="G532" s="15">
        <v>2.3410000000000002</v>
      </c>
      <c r="H532" s="15">
        <v>2.468</v>
      </c>
      <c r="I532" s="15">
        <v>2.5979999999999999</v>
      </c>
      <c r="J532" s="45">
        <v>0</v>
      </c>
      <c r="K532" s="45">
        <v>3279</v>
      </c>
      <c r="L532" s="44"/>
      <c r="M532" s="44"/>
      <c r="N532" s="44"/>
      <c r="O532" s="40" t="str">
        <f t="shared" si="25"/>
        <v>6411</v>
      </c>
      <c r="P532" s="39">
        <f t="shared" si="26"/>
        <v>3279</v>
      </c>
      <c r="Q532" s="18">
        <f t="shared" si="27"/>
        <v>2987.8792639999997</v>
      </c>
    </row>
    <row r="533" spans="1:17" x14ac:dyDescent="0.25">
      <c r="A533" s="40" t="s">
        <v>1295</v>
      </c>
      <c r="B533" s="3">
        <v>388.86099999999999</v>
      </c>
      <c r="C533" s="3">
        <v>392.72399999999999</v>
      </c>
      <c r="D533" s="3">
        <v>397.18400000000003</v>
      </c>
      <c r="E533" s="3">
        <v>392.30399999999997</v>
      </c>
      <c r="F533" s="3">
        <v>391.66</v>
      </c>
      <c r="G533" s="15">
        <v>2.2930000000000001</v>
      </c>
      <c r="H533" s="15">
        <v>2.4180000000000001</v>
      </c>
      <c r="I533" s="15">
        <v>2.5459999999999998</v>
      </c>
      <c r="J533" s="45">
        <v>0</v>
      </c>
      <c r="K533" s="45">
        <v>797</v>
      </c>
      <c r="L533" s="44"/>
      <c r="M533" s="44"/>
      <c r="N533" s="44"/>
      <c r="O533" s="40" t="str">
        <f t="shared" si="25"/>
        <v>6412</v>
      </c>
      <c r="P533" s="39">
        <f t="shared" si="26"/>
        <v>797</v>
      </c>
      <c r="Q533" s="18">
        <f t="shared" si="27"/>
        <v>949.60663199999999</v>
      </c>
    </row>
    <row r="534" spans="1:17" x14ac:dyDescent="0.25">
      <c r="A534" s="40" t="s">
        <v>1296</v>
      </c>
      <c r="B534" s="3">
        <v>370.85599999999999</v>
      </c>
      <c r="C534" s="3">
        <v>390.82799999999997</v>
      </c>
      <c r="D534" s="3">
        <v>409.61799999999999</v>
      </c>
      <c r="E534" s="3">
        <v>384.00400000000002</v>
      </c>
      <c r="F534" s="3">
        <v>391.40699999999998</v>
      </c>
      <c r="G534" s="15">
        <v>2.3410000000000002</v>
      </c>
      <c r="H534" s="15">
        <v>2.468</v>
      </c>
      <c r="I534" s="15">
        <v>2.5979999999999999</v>
      </c>
      <c r="J534" s="45">
        <v>0</v>
      </c>
      <c r="K534" s="45">
        <v>574</v>
      </c>
      <c r="L534" s="44"/>
      <c r="M534" s="44"/>
      <c r="N534" s="44"/>
      <c r="O534" s="40" t="str">
        <f t="shared" si="25"/>
        <v>6414</v>
      </c>
      <c r="P534" s="39">
        <f t="shared" si="26"/>
        <v>574</v>
      </c>
      <c r="Q534" s="18">
        <f t="shared" si="27"/>
        <v>964.56350399999997</v>
      </c>
    </row>
    <row r="535" spans="1:17" x14ac:dyDescent="0.25">
      <c r="A535" s="40" t="s">
        <v>1297</v>
      </c>
      <c r="B535" s="3">
        <v>184.71799999999999</v>
      </c>
      <c r="C535" s="3">
        <v>187.06399999999999</v>
      </c>
      <c r="D535" s="3">
        <v>189.63</v>
      </c>
      <c r="E535" s="3">
        <v>187.40299999999999</v>
      </c>
      <c r="F535" s="3">
        <v>187.89500000000001</v>
      </c>
      <c r="G535" s="15">
        <v>2.3029999999999999</v>
      </c>
      <c r="H535" s="15">
        <v>2.4289999999999998</v>
      </c>
      <c r="I535" s="15">
        <v>2.5569999999999999</v>
      </c>
      <c r="J535" s="45">
        <v>0</v>
      </c>
      <c r="K535" s="45">
        <v>62</v>
      </c>
      <c r="L535" s="44"/>
      <c r="M535" s="44"/>
      <c r="N535" s="44"/>
      <c r="O535" s="40" t="str">
        <f t="shared" si="25"/>
        <v>6415</v>
      </c>
      <c r="P535" s="39">
        <f t="shared" si="26"/>
        <v>62</v>
      </c>
      <c r="Q535" s="18">
        <f t="shared" si="27"/>
        <v>454.37845599999997</v>
      </c>
    </row>
    <row r="536" spans="1:17" x14ac:dyDescent="0.25">
      <c r="A536" s="40" t="s">
        <v>1298</v>
      </c>
      <c r="B536" s="3">
        <v>518.48</v>
      </c>
      <c r="C536" s="3">
        <v>570.06100000000004</v>
      </c>
      <c r="D536" s="3">
        <v>622.99099999999999</v>
      </c>
      <c r="E536" s="3">
        <v>576.654</v>
      </c>
      <c r="F536" s="3">
        <v>589.11599999999999</v>
      </c>
      <c r="G536" s="15">
        <v>2.0760000000000001</v>
      </c>
      <c r="H536" s="15">
        <v>2.19</v>
      </c>
      <c r="I536" s="15">
        <v>2.3050000000000002</v>
      </c>
      <c r="J536" s="45">
        <v>48</v>
      </c>
      <c r="K536" s="45">
        <v>1109</v>
      </c>
      <c r="L536" s="44"/>
      <c r="M536" s="44"/>
      <c r="N536" s="44"/>
      <c r="O536" s="40" t="str">
        <f t="shared" si="25"/>
        <v>6416</v>
      </c>
      <c r="P536" s="39">
        <f t="shared" si="26"/>
        <v>1109</v>
      </c>
      <c r="Q536" s="18">
        <f t="shared" si="27"/>
        <v>1296.4335900000001</v>
      </c>
    </row>
    <row r="537" spans="1:17" x14ac:dyDescent="0.25">
      <c r="A537" s="40" t="s">
        <v>1299</v>
      </c>
      <c r="B537" s="3">
        <v>132.85599999999999</v>
      </c>
      <c r="C537" s="3">
        <v>143.92699999999999</v>
      </c>
      <c r="D537" s="3">
        <v>157.65799999999999</v>
      </c>
      <c r="E537" s="3">
        <v>146.172</v>
      </c>
      <c r="F537" s="3">
        <v>147.97200000000001</v>
      </c>
      <c r="G537" s="15">
        <v>2.0739999999999998</v>
      </c>
      <c r="H537" s="15">
        <v>2.1869999999999998</v>
      </c>
      <c r="I537" s="15">
        <v>2.3029999999999999</v>
      </c>
      <c r="J537" s="45">
        <v>0</v>
      </c>
      <c r="K537" s="45">
        <v>250</v>
      </c>
      <c r="L537" s="44"/>
      <c r="M537" s="44"/>
      <c r="N537" s="44"/>
      <c r="O537" s="40" t="str">
        <f t="shared" si="25"/>
        <v>6417</v>
      </c>
      <c r="P537" s="39">
        <f t="shared" si="26"/>
        <v>250</v>
      </c>
      <c r="Q537" s="18">
        <f t="shared" si="27"/>
        <v>314.76834899999994</v>
      </c>
    </row>
    <row r="538" spans="1:17" x14ac:dyDescent="0.25">
      <c r="A538" s="40" t="s">
        <v>1300</v>
      </c>
      <c r="B538" s="3">
        <v>763.78300000000002</v>
      </c>
      <c r="C538" s="3">
        <v>837.56899999999996</v>
      </c>
      <c r="D538" s="3">
        <v>904.54100000000005</v>
      </c>
      <c r="E538" s="3">
        <v>833.39</v>
      </c>
      <c r="F538" s="3">
        <v>837.39099999999996</v>
      </c>
      <c r="G538" s="15">
        <v>2.2549999999999999</v>
      </c>
      <c r="H538" s="15">
        <v>2.3780000000000001</v>
      </c>
      <c r="I538" s="15">
        <v>2.504</v>
      </c>
      <c r="J538" s="45">
        <v>0</v>
      </c>
      <c r="K538" s="45">
        <v>1829</v>
      </c>
      <c r="L538" s="44"/>
      <c r="M538" s="44"/>
      <c r="N538" s="44"/>
      <c r="O538" s="40" t="str">
        <f t="shared" si="25"/>
        <v>6418</v>
      </c>
      <c r="P538" s="39">
        <f t="shared" si="26"/>
        <v>1829</v>
      </c>
      <c r="Q538" s="18">
        <f t="shared" si="27"/>
        <v>1991.7390820000001</v>
      </c>
    </row>
    <row r="539" spans="1:17" x14ac:dyDescent="0.25">
      <c r="A539" s="40" t="s">
        <v>1301</v>
      </c>
      <c r="B539" s="3">
        <v>559.22699999999998</v>
      </c>
      <c r="C539" s="3">
        <v>581.44600000000003</v>
      </c>
      <c r="D539" s="3">
        <v>601.16099999999994</v>
      </c>
      <c r="E539" s="3">
        <v>571.19600000000003</v>
      </c>
      <c r="F539" s="3">
        <v>575.86099999999999</v>
      </c>
      <c r="G539" s="15">
        <v>2.2549999999999999</v>
      </c>
      <c r="H539" s="15">
        <v>2.3780000000000001</v>
      </c>
      <c r="I539" s="15">
        <v>2.5030000000000001</v>
      </c>
      <c r="J539" s="45">
        <v>0</v>
      </c>
      <c r="K539" s="45">
        <v>1436</v>
      </c>
      <c r="L539" s="44"/>
      <c r="M539" s="44"/>
      <c r="N539" s="44"/>
      <c r="O539" s="40" t="str">
        <f t="shared" si="25"/>
        <v>6419</v>
      </c>
      <c r="P539" s="39">
        <f t="shared" si="26"/>
        <v>1436</v>
      </c>
      <c r="Q539" s="18">
        <f t="shared" si="27"/>
        <v>1382.6785880000002</v>
      </c>
    </row>
    <row r="540" spans="1:17" x14ac:dyDescent="0.25">
      <c r="A540" s="40" t="s">
        <v>1302</v>
      </c>
      <c r="B540" s="3">
        <v>462.01799999999997</v>
      </c>
      <c r="C540" s="3">
        <v>474.97</v>
      </c>
      <c r="D540" s="3">
        <v>490.07499999999999</v>
      </c>
      <c r="E540" s="3">
        <v>472.06099999999998</v>
      </c>
      <c r="F540" s="3">
        <v>472.33499999999998</v>
      </c>
      <c r="G540" s="15">
        <v>2.2549999999999999</v>
      </c>
      <c r="H540" s="15">
        <v>2.3780000000000001</v>
      </c>
      <c r="I540" s="15">
        <v>2.5030000000000001</v>
      </c>
      <c r="J540" s="45">
        <v>0</v>
      </c>
      <c r="K540" s="45">
        <v>739</v>
      </c>
      <c r="L540" s="44"/>
      <c r="M540" s="44"/>
      <c r="N540" s="44"/>
      <c r="O540" s="40" t="str">
        <f t="shared" si="25"/>
        <v>6420</v>
      </c>
      <c r="P540" s="39">
        <f t="shared" si="26"/>
        <v>739</v>
      </c>
      <c r="Q540" s="18">
        <f t="shared" si="27"/>
        <v>1129.4786600000002</v>
      </c>
    </row>
    <row r="541" spans="1:17" x14ac:dyDescent="0.25">
      <c r="A541" s="40" t="s">
        <v>1303</v>
      </c>
      <c r="B541" s="3">
        <v>3.2010000000000001</v>
      </c>
      <c r="C541" s="3">
        <v>6.4020000000000001</v>
      </c>
      <c r="D541" s="3">
        <v>10.302</v>
      </c>
      <c r="E541" s="3">
        <v>6.0149999999999997</v>
      </c>
      <c r="F541" s="3">
        <v>5.524</v>
      </c>
      <c r="G541" s="15">
        <v>2.2549999999999999</v>
      </c>
      <c r="H541" s="15">
        <v>2.3780000000000001</v>
      </c>
      <c r="I541" s="15">
        <v>2.5030000000000001</v>
      </c>
      <c r="J541" s="45">
        <v>0</v>
      </c>
      <c r="K541" s="45">
        <v>19</v>
      </c>
      <c r="L541" s="44"/>
      <c r="M541" s="44"/>
      <c r="N541" s="44"/>
      <c r="O541" s="40" t="str">
        <f t="shared" si="25"/>
        <v>6421</v>
      </c>
      <c r="P541" s="39">
        <f t="shared" si="26"/>
        <v>19</v>
      </c>
      <c r="Q541" s="18">
        <f t="shared" si="27"/>
        <v>15.223956000000001</v>
      </c>
    </row>
    <row r="542" spans="1:17" x14ac:dyDescent="0.25">
      <c r="A542" s="40" t="s">
        <v>1304</v>
      </c>
      <c r="B542" s="3">
        <v>493.95499999999998</v>
      </c>
      <c r="C542" s="3">
        <v>498.75900000000001</v>
      </c>
      <c r="D542" s="3">
        <v>504.52199999999999</v>
      </c>
      <c r="E542" s="3">
        <v>499.64100000000002</v>
      </c>
      <c r="F542" s="3">
        <v>499.77600000000001</v>
      </c>
      <c r="G542" s="15">
        <v>2.3119999999999998</v>
      </c>
      <c r="H542" s="15">
        <v>2.4380000000000002</v>
      </c>
      <c r="I542" s="15">
        <v>2.5670000000000002</v>
      </c>
      <c r="J542" s="45">
        <v>0</v>
      </c>
      <c r="K542" s="45">
        <v>1345</v>
      </c>
      <c r="L542" s="44"/>
      <c r="M542" s="44"/>
      <c r="N542" s="44"/>
      <c r="O542" s="40" t="str">
        <f t="shared" si="25"/>
        <v>6422</v>
      </c>
      <c r="P542" s="39">
        <f t="shared" si="26"/>
        <v>1345</v>
      </c>
      <c r="Q542" s="18">
        <f t="shared" si="27"/>
        <v>1215.9744420000002</v>
      </c>
    </row>
    <row r="543" spans="1:17" x14ac:dyDescent="0.25">
      <c r="A543" s="40" t="s">
        <v>1305</v>
      </c>
      <c r="B543" s="3">
        <v>542.81799999999998</v>
      </c>
      <c r="C543" s="3">
        <v>544.774</v>
      </c>
      <c r="D543" s="3">
        <v>547.51700000000005</v>
      </c>
      <c r="E543" s="3">
        <v>544.02499999999998</v>
      </c>
      <c r="F543" s="3">
        <v>545.375</v>
      </c>
      <c r="G543" s="15">
        <v>2.3119999999999998</v>
      </c>
      <c r="H543" s="15">
        <v>2.4380000000000002</v>
      </c>
      <c r="I543" s="15">
        <v>2.5670000000000002</v>
      </c>
      <c r="J543" s="45">
        <v>0</v>
      </c>
      <c r="K543" s="45">
        <v>1826</v>
      </c>
      <c r="L543" s="44"/>
      <c r="M543" s="44"/>
      <c r="N543" s="44"/>
      <c r="O543" s="40" t="str">
        <f t="shared" si="25"/>
        <v>6423</v>
      </c>
      <c r="P543" s="39">
        <f t="shared" si="26"/>
        <v>1826</v>
      </c>
      <c r="Q543" s="18">
        <f t="shared" si="27"/>
        <v>1328.1590120000001</v>
      </c>
    </row>
    <row r="544" spans="1:17" x14ac:dyDescent="0.25">
      <c r="A544" s="40" t="s">
        <v>1306</v>
      </c>
      <c r="B544" s="3">
        <v>177.04900000000001</v>
      </c>
      <c r="C544" s="3">
        <v>178.6</v>
      </c>
      <c r="D544" s="3">
        <v>180.523</v>
      </c>
      <c r="E544" s="3">
        <v>178.52699999999999</v>
      </c>
      <c r="F544" s="3">
        <v>179.006</v>
      </c>
      <c r="G544" s="15">
        <v>2.3410000000000002</v>
      </c>
      <c r="H544" s="15">
        <v>2.468</v>
      </c>
      <c r="I544" s="15">
        <v>2.5979999999999999</v>
      </c>
      <c r="J544" s="45">
        <v>0</v>
      </c>
      <c r="K544" s="45">
        <v>394</v>
      </c>
      <c r="L544" s="44"/>
      <c r="M544" s="44"/>
      <c r="N544" s="44"/>
      <c r="O544" s="40" t="str">
        <f t="shared" si="25"/>
        <v>6424</v>
      </c>
      <c r="P544" s="39">
        <f t="shared" si="26"/>
        <v>394</v>
      </c>
      <c r="Q544" s="18">
        <f t="shared" si="27"/>
        <v>440.78479999999996</v>
      </c>
    </row>
    <row r="545" spans="1:17" x14ac:dyDescent="0.25">
      <c r="A545" s="40" t="s">
        <v>1307</v>
      </c>
      <c r="B545" s="3">
        <v>433.815</v>
      </c>
      <c r="C545" s="3">
        <v>442.43299999999999</v>
      </c>
      <c r="D545" s="3">
        <v>452.53100000000001</v>
      </c>
      <c r="E545" s="3">
        <v>442.07100000000003</v>
      </c>
      <c r="F545" s="3">
        <v>435.1</v>
      </c>
      <c r="G545" s="15">
        <v>2.3410000000000002</v>
      </c>
      <c r="H545" s="15">
        <v>2.468</v>
      </c>
      <c r="I545" s="15">
        <v>2.5979999999999999</v>
      </c>
      <c r="J545" s="45">
        <v>0</v>
      </c>
      <c r="K545" s="45">
        <v>863</v>
      </c>
      <c r="L545" s="44"/>
      <c r="M545" s="44"/>
      <c r="N545" s="44"/>
      <c r="O545" s="40" t="str">
        <f t="shared" si="25"/>
        <v>6425</v>
      </c>
      <c r="P545" s="39">
        <f t="shared" si="26"/>
        <v>863</v>
      </c>
      <c r="Q545" s="18">
        <f t="shared" si="27"/>
        <v>1091.9246439999999</v>
      </c>
    </row>
    <row r="546" spans="1:17" x14ac:dyDescent="0.25">
      <c r="A546" s="40" t="s">
        <v>1308</v>
      </c>
      <c r="B546" s="3">
        <v>521.53200000000004</v>
      </c>
      <c r="C546" s="3">
        <v>522.44399999999996</v>
      </c>
      <c r="D546" s="3">
        <v>523.68399999999997</v>
      </c>
      <c r="E546" s="3">
        <v>522.48099999999999</v>
      </c>
      <c r="F546" s="3">
        <v>522.65300000000002</v>
      </c>
      <c r="G546" s="15">
        <v>2.3410000000000002</v>
      </c>
      <c r="H546" s="15">
        <v>2.468</v>
      </c>
      <c r="I546" s="15">
        <v>2.5979999999999999</v>
      </c>
      <c r="J546" s="45">
        <v>0</v>
      </c>
      <c r="K546" s="45">
        <v>1045</v>
      </c>
      <c r="L546" s="44"/>
      <c r="M546" s="44"/>
      <c r="N546" s="44"/>
      <c r="O546" s="40" t="str">
        <f t="shared" si="25"/>
        <v>6426</v>
      </c>
      <c r="P546" s="39">
        <f t="shared" si="26"/>
        <v>1045</v>
      </c>
      <c r="Q546" s="18">
        <f t="shared" si="27"/>
        <v>1289.3917919999999</v>
      </c>
    </row>
    <row r="547" spans="1:17" x14ac:dyDescent="0.25">
      <c r="A547" s="40" t="s">
        <v>1309</v>
      </c>
      <c r="B547" s="3">
        <v>369.238</v>
      </c>
      <c r="C547" s="3">
        <v>372.58199999999999</v>
      </c>
      <c r="D547" s="3">
        <v>376.55</v>
      </c>
      <c r="E547" s="3">
        <v>371.82799999999997</v>
      </c>
      <c r="F547" s="3">
        <v>372.23200000000003</v>
      </c>
      <c r="G547" s="15">
        <v>2.3410000000000002</v>
      </c>
      <c r="H547" s="15">
        <v>2.468</v>
      </c>
      <c r="I547" s="15">
        <v>2.5979999999999999</v>
      </c>
      <c r="J547" s="45">
        <v>0</v>
      </c>
      <c r="K547" s="45">
        <v>791</v>
      </c>
      <c r="L547" s="44"/>
      <c r="M547" s="44"/>
      <c r="N547" s="44"/>
      <c r="O547" s="40" t="str">
        <f t="shared" si="25"/>
        <v>6427</v>
      </c>
      <c r="P547" s="39">
        <f t="shared" si="26"/>
        <v>791</v>
      </c>
      <c r="Q547" s="18">
        <f t="shared" si="27"/>
        <v>919.532376</v>
      </c>
    </row>
    <row r="548" spans="1:17" x14ac:dyDescent="0.25">
      <c r="A548" s="40" t="s">
        <v>1310</v>
      </c>
      <c r="B548" s="3">
        <v>550.47799999999995</v>
      </c>
      <c r="C548" s="3">
        <v>554.24599999999998</v>
      </c>
      <c r="D548" s="3">
        <v>559.01099999999997</v>
      </c>
      <c r="E548" s="3">
        <v>553.91999999999996</v>
      </c>
      <c r="F548" s="3">
        <v>554.24800000000005</v>
      </c>
      <c r="G548" s="15">
        <v>2.3410000000000002</v>
      </c>
      <c r="H548" s="15">
        <v>2.468</v>
      </c>
      <c r="I548" s="15">
        <v>2.5979999999999999</v>
      </c>
      <c r="J548" s="45">
        <v>0</v>
      </c>
      <c r="K548" s="45">
        <v>1281</v>
      </c>
      <c r="L548" s="44"/>
      <c r="M548" s="44"/>
      <c r="N548" s="44"/>
      <c r="O548" s="40" t="str">
        <f t="shared" si="25"/>
        <v>6428</v>
      </c>
      <c r="P548" s="39">
        <f t="shared" si="26"/>
        <v>1281</v>
      </c>
      <c r="Q548" s="18">
        <f t="shared" si="27"/>
        <v>1367.879128</v>
      </c>
    </row>
    <row r="549" spans="1:17" x14ac:dyDescent="0.25">
      <c r="A549" s="40" t="s">
        <v>1311</v>
      </c>
      <c r="B549" s="3">
        <v>613.90700000000004</v>
      </c>
      <c r="C549" s="3">
        <v>624.19799999999998</v>
      </c>
      <c r="D549" s="3">
        <v>636.08699999999999</v>
      </c>
      <c r="E549" s="3">
        <v>624.48</v>
      </c>
      <c r="F549" s="3">
        <v>621.34</v>
      </c>
      <c r="G549" s="15">
        <v>2.3410000000000002</v>
      </c>
      <c r="H549" s="15">
        <v>2.468</v>
      </c>
      <c r="I549" s="15">
        <v>2.5979999999999999</v>
      </c>
      <c r="J549" s="45">
        <v>0</v>
      </c>
      <c r="K549" s="45">
        <v>1602</v>
      </c>
      <c r="L549" s="44"/>
      <c r="M549" s="44"/>
      <c r="N549" s="44"/>
      <c r="O549" s="40" t="str">
        <f t="shared" si="25"/>
        <v>6429</v>
      </c>
      <c r="P549" s="39">
        <f t="shared" si="26"/>
        <v>1602</v>
      </c>
      <c r="Q549" s="18">
        <f t="shared" si="27"/>
        <v>1540.5206639999999</v>
      </c>
    </row>
    <row r="550" spans="1:17" x14ac:dyDescent="0.25">
      <c r="A550" s="40" t="s">
        <v>1312</v>
      </c>
      <c r="B550" s="3">
        <v>133.81</v>
      </c>
      <c r="C550" s="3">
        <v>141.08099999999999</v>
      </c>
      <c r="D550" s="3">
        <v>149.48500000000001</v>
      </c>
      <c r="E550" s="3">
        <v>140.74299999999999</v>
      </c>
      <c r="F550" s="3">
        <v>138.97999999999999</v>
      </c>
      <c r="G550" s="15">
        <v>2.3410000000000002</v>
      </c>
      <c r="H550" s="15">
        <v>2.468</v>
      </c>
      <c r="I550" s="15">
        <v>2.5979999999999999</v>
      </c>
      <c r="J550" s="45">
        <v>0</v>
      </c>
      <c r="K550" s="45">
        <v>302</v>
      </c>
      <c r="L550" s="44"/>
      <c r="M550" s="44"/>
      <c r="N550" s="44"/>
      <c r="O550" s="40" t="str">
        <f t="shared" si="25"/>
        <v>6430</v>
      </c>
      <c r="P550" s="39">
        <f t="shared" si="26"/>
        <v>302</v>
      </c>
      <c r="Q550" s="18">
        <f t="shared" si="27"/>
        <v>348.18790799999999</v>
      </c>
    </row>
    <row r="551" spans="1:17" x14ac:dyDescent="0.25">
      <c r="A551" s="40" t="s">
        <v>1313</v>
      </c>
      <c r="B551" s="3">
        <v>916.92499999999995</v>
      </c>
      <c r="C551" s="3">
        <v>982.51400000000001</v>
      </c>
      <c r="D551" s="3">
        <v>1023.229</v>
      </c>
      <c r="E551" s="3">
        <v>975.35</v>
      </c>
      <c r="F551" s="3">
        <v>999.43100000000004</v>
      </c>
      <c r="G551" s="15">
        <v>2.15</v>
      </c>
      <c r="H551" s="15">
        <v>2.2669999999999999</v>
      </c>
      <c r="I551" s="15">
        <v>2.387</v>
      </c>
      <c r="J551" s="45">
        <v>0</v>
      </c>
      <c r="K551" s="45">
        <v>1739</v>
      </c>
      <c r="L551" s="44"/>
      <c r="M551" s="44"/>
      <c r="N551" s="44"/>
      <c r="O551" s="40" t="str">
        <f t="shared" si="25"/>
        <v>6431</v>
      </c>
      <c r="P551" s="39">
        <f t="shared" si="26"/>
        <v>1739</v>
      </c>
      <c r="Q551" s="18">
        <f t="shared" si="27"/>
        <v>2227.359238</v>
      </c>
    </row>
    <row r="552" spans="1:17" x14ac:dyDescent="0.25">
      <c r="A552" s="40" t="s">
        <v>1314</v>
      </c>
      <c r="B552" s="3">
        <v>512.21299999999997</v>
      </c>
      <c r="C552" s="3">
        <v>520.49199999999996</v>
      </c>
      <c r="D552" s="3">
        <v>524.77</v>
      </c>
      <c r="E552" s="3">
        <v>515.98</v>
      </c>
      <c r="F552" s="3">
        <v>521.68700000000001</v>
      </c>
      <c r="G552" s="15">
        <v>2.15</v>
      </c>
      <c r="H552" s="15">
        <v>2.2669999999999999</v>
      </c>
      <c r="I552" s="15">
        <v>2.387</v>
      </c>
      <c r="J552" s="45">
        <v>0</v>
      </c>
      <c r="K552" s="45">
        <v>1237</v>
      </c>
      <c r="L552" s="44"/>
      <c r="M552" s="44"/>
      <c r="N552" s="44"/>
      <c r="O552" s="40" t="str">
        <f t="shared" si="25"/>
        <v>6432</v>
      </c>
      <c r="P552" s="39">
        <f t="shared" si="26"/>
        <v>1237</v>
      </c>
      <c r="Q552" s="18">
        <f t="shared" si="27"/>
        <v>1179.9553639999999</v>
      </c>
    </row>
    <row r="553" spans="1:17" x14ac:dyDescent="0.25">
      <c r="A553" s="40" t="s">
        <v>1315</v>
      </c>
      <c r="B553" s="3">
        <v>224.20500000000001</v>
      </c>
      <c r="C553" s="3">
        <v>225.84100000000001</v>
      </c>
      <c r="D553" s="3">
        <v>225.94499999999999</v>
      </c>
      <c r="E553" s="3">
        <v>223.73699999999999</v>
      </c>
      <c r="F553" s="3">
        <v>225.88800000000001</v>
      </c>
      <c r="G553" s="15">
        <v>2.3410000000000002</v>
      </c>
      <c r="H553" s="15">
        <v>2.468</v>
      </c>
      <c r="I553" s="15">
        <v>2.5979999999999999</v>
      </c>
      <c r="J553" s="45">
        <v>0</v>
      </c>
      <c r="K553" s="45">
        <v>538</v>
      </c>
      <c r="L553" s="44"/>
      <c r="M553" s="44"/>
      <c r="N553" s="44"/>
      <c r="O553" s="40" t="str">
        <f t="shared" si="25"/>
        <v>6433</v>
      </c>
      <c r="P553" s="39">
        <f t="shared" si="26"/>
        <v>538</v>
      </c>
      <c r="Q553" s="18">
        <f t="shared" si="27"/>
        <v>557.37558799999999</v>
      </c>
    </row>
    <row r="554" spans="1:17" x14ac:dyDescent="0.25">
      <c r="A554" s="40" t="s">
        <v>1316</v>
      </c>
      <c r="B554" s="3">
        <v>595.529</v>
      </c>
      <c r="C554" s="3">
        <v>608.86900000000003</v>
      </c>
      <c r="D554" s="3">
        <v>618.01300000000003</v>
      </c>
      <c r="E554" s="3">
        <v>599.12099999999998</v>
      </c>
      <c r="F554" s="3">
        <v>610.08000000000004</v>
      </c>
      <c r="G554" s="15">
        <v>2.3410000000000002</v>
      </c>
      <c r="H554" s="15">
        <v>2.468</v>
      </c>
      <c r="I554" s="15">
        <v>2.5979999999999999</v>
      </c>
      <c r="J554" s="45">
        <v>0</v>
      </c>
      <c r="K554" s="45">
        <v>1201</v>
      </c>
      <c r="L554" s="44"/>
      <c r="M554" s="44"/>
      <c r="N554" s="44"/>
      <c r="O554" s="40" t="str">
        <f t="shared" si="25"/>
        <v>6434</v>
      </c>
      <c r="P554" s="39">
        <f t="shared" si="26"/>
        <v>1201</v>
      </c>
      <c r="Q554" s="18">
        <f t="shared" si="27"/>
        <v>1502.6886919999999</v>
      </c>
    </row>
    <row r="555" spans="1:17" x14ac:dyDescent="0.25">
      <c r="A555" s="40" t="s">
        <v>1317</v>
      </c>
      <c r="B555" s="3">
        <v>482.24700000000001</v>
      </c>
      <c r="C555" s="3">
        <v>485.98899999999998</v>
      </c>
      <c r="D555" s="3">
        <v>490.75099999999998</v>
      </c>
      <c r="E555" s="3">
        <v>485.37700000000001</v>
      </c>
      <c r="F555" s="3">
        <v>487.26900000000001</v>
      </c>
      <c r="G555" s="15">
        <v>2.3109999999999999</v>
      </c>
      <c r="H555" s="15">
        <v>2.4369999999999998</v>
      </c>
      <c r="I555" s="15">
        <v>2.5659999999999998</v>
      </c>
      <c r="J555" s="45">
        <v>0</v>
      </c>
      <c r="K555" s="45">
        <v>1023</v>
      </c>
      <c r="L555" s="44"/>
      <c r="M555" s="44"/>
      <c r="N555" s="44"/>
      <c r="O555" s="40" t="str">
        <f t="shared" si="25"/>
        <v>6435</v>
      </c>
      <c r="P555" s="39">
        <f t="shared" si="26"/>
        <v>1023</v>
      </c>
      <c r="Q555" s="18">
        <f t="shared" si="27"/>
        <v>1184.3551929999999</v>
      </c>
    </row>
    <row r="556" spans="1:17" x14ac:dyDescent="0.25">
      <c r="A556" s="40" t="s">
        <v>1318</v>
      </c>
      <c r="B556" s="3">
        <v>213.17</v>
      </c>
      <c r="C556" s="3">
        <v>222.00399999999999</v>
      </c>
      <c r="D556" s="3">
        <v>228.40600000000001</v>
      </c>
      <c r="E556" s="3">
        <v>219.97499999999999</v>
      </c>
      <c r="F556" s="3">
        <v>223.32</v>
      </c>
      <c r="G556" s="15">
        <v>2.15</v>
      </c>
      <c r="H556" s="15">
        <v>2.2669999999999999</v>
      </c>
      <c r="I556" s="15">
        <v>2.387</v>
      </c>
      <c r="J556" s="45">
        <v>0</v>
      </c>
      <c r="K556" s="45">
        <v>564</v>
      </c>
      <c r="L556" s="44"/>
      <c r="M556" s="44"/>
      <c r="N556" s="44"/>
      <c r="O556" s="40" t="str">
        <f t="shared" si="25"/>
        <v>6436</v>
      </c>
      <c r="P556" s="39">
        <f t="shared" si="26"/>
        <v>564</v>
      </c>
      <c r="Q556" s="18">
        <f t="shared" si="27"/>
        <v>503.28306799999996</v>
      </c>
    </row>
    <row r="557" spans="1:17" x14ac:dyDescent="0.25">
      <c r="A557" s="40" t="s">
        <v>1319</v>
      </c>
      <c r="B557" s="3">
        <v>5.5839999999999996</v>
      </c>
      <c r="C557" s="3">
        <v>5.9589999999999996</v>
      </c>
      <c r="D557" s="3">
        <v>6.3810000000000002</v>
      </c>
      <c r="E557" s="3">
        <v>5.4080000000000004</v>
      </c>
      <c r="F557" s="3">
        <v>6.0209999999999999</v>
      </c>
      <c r="G557" s="15">
        <v>2.093</v>
      </c>
      <c r="H557" s="15">
        <v>2.2069999999999999</v>
      </c>
      <c r="I557" s="15">
        <v>2.3239999999999998</v>
      </c>
      <c r="J557" s="45">
        <v>0</v>
      </c>
      <c r="K557" s="45">
        <v>20</v>
      </c>
      <c r="L557" s="44"/>
      <c r="M557" s="44"/>
      <c r="N557" s="44"/>
      <c r="O557" s="40" t="str">
        <f t="shared" si="25"/>
        <v>6502</v>
      </c>
      <c r="P557" s="39">
        <f t="shared" si="26"/>
        <v>20</v>
      </c>
      <c r="Q557" s="18">
        <f t="shared" si="27"/>
        <v>13.151512999999998</v>
      </c>
    </row>
    <row r="558" spans="1:17" x14ac:dyDescent="0.25">
      <c r="A558" s="40" t="s">
        <v>1320</v>
      </c>
      <c r="B558" s="3">
        <v>189.99199999999999</v>
      </c>
      <c r="C558" s="3">
        <v>193.727</v>
      </c>
      <c r="D558" s="3">
        <v>197.92500000000001</v>
      </c>
      <c r="E558" s="3">
        <v>196.864</v>
      </c>
      <c r="F558" s="3">
        <v>190.09899999999999</v>
      </c>
      <c r="G558" s="15">
        <v>2.093</v>
      </c>
      <c r="H558" s="15">
        <v>2.2069999999999999</v>
      </c>
      <c r="I558" s="15">
        <v>2.3239999999999998</v>
      </c>
      <c r="J558" s="45">
        <v>0</v>
      </c>
      <c r="K558" s="45">
        <v>437</v>
      </c>
      <c r="L558" s="44"/>
      <c r="M558" s="44"/>
      <c r="N558" s="44"/>
      <c r="O558" s="40" t="str">
        <f t="shared" si="25"/>
        <v>6503</v>
      </c>
      <c r="P558" s="39">
        <f t="shared" si="26"/>
        <v>437</v>
      </c>
      <c r="Q558" s="18">
        <f t="shared" si="27"/>
        <v>427.55548899999997</v>
      </c>
    </row>
    <row r="559" spans="1:17" x14ac:dyDescent="0.25">
      <c r="A559" s="40" t="s">
        <v>1321</v>
      </c>
      <c r="B559" s="3">
        <v>354.28699999999998</v>
      </c>
      <c r="C559" s="3">
        <v>360.197</v>
      </c>
      <c r="D559" s="3">
        <v>366.86399999999998</v>
      </c>
      <c r="E559" s="3">
        <v>361.08600000000001</v>
      </c>
      <c r="F559" s="3">
        <v>360.94099999999997</v>
      </c>
      <c r="G559" s="15">
        <v>2.274</v>
      </c>
      <c r="H559" s="15">
        <v>2.3980000000000001</v>
      </c>
      <c r="I559" s="15">
        <v>2.524</v>
      </c>
      <c r="J559" s="45">
        <v>0</v>
      </c>
      <c r="K559" s="45">
        <v>796</v>
      </c>
      <c r="L559" s="44"/>
      <c r="M559" s="44"/>
      <c r="N559" s="44"/>
      <c r="O559" s="40" t="str">
        <f t="shared" si="25"/>
        <v>6504</v>
      </c>
      <c r="P559" s="39">
        <f t="shared" si="26"/>
        <v>796</v>
      </c>
      <c r="Q559" s="18">
        <f t="shared" si="27"/>
        <v>863.75240600000006</v>
      </c>
    </row>
    <row r="560" spans="1:17" x14ac:dyDescent="0.25">
      <c r="A560" s="40" t="s">
        <v>1322</v>
      </c>
      <c r="B560" s="3">
        <v>109.999</v>
      </c>
      <c r="C560" s="3">
        <v>111.795</v>
      </c>
      <c r="D560" s="3">
        <v>113.821</v>
      </c>
      <c r="E560" s="3">
        <v>110.81</v>
      </c>
      <c r="F560" s="3">
        <v>110.117</v>
      </c>
      <c r="G560" s="15">
        <v>2.274</v>
      </c>
      <c r="H560" s="15">
        <v>2.3980000000000001</v>
      </c>
      <c r="I560" s="15">
        <v>2.524</v>
      </c>
      <c r="J560" s="45">
        <v>0</v>
      </c>
      <c r="K560" s="45">
        <v>233</v>
      </c>
      <c r="L560" s="44"/>
      <c r="M560" s="44"/>
      <c r="N560" s="44"/>
      <c r="O560" s="40" t="str">
        <f t="shared" si="25"/>
        <v>6505</v>
      </c>
      <c r="P560" s="39">
        <f t="shared" si="26"/>
        <v>233</v>
      </c>
      <c r="Q560" s="18">
        <f t="shared" si="27"/>
        <v>268.08440999999999</v>
      </c>
    </row>
    <row r="561" spans="1:17" x14ac:dyDescent="0.25">
      <c r="A561" s="40" t="s">
        <v>1323</v>
      </c>
      <c r="B561" s="3">
        <v>50.63</v>
      </c>
      <c r="C561" s="3">
        <v>51.686999999999998</v>
      </c>
      <c r="D561" s="3">
        <v>52.877000000000002</v>
      </c>
      <c r="E561" s="3">
        <v>51.908000000000001</v>
      </c>
      <c r="F561" s="3">
        <v>51.046999999999997</v>
      </c>
      <c r="G561" s="15">
        <v>2.093</v>
      </c>
      <c r="H561" s="15">
        <v>2.2069999999999999</v>
      </c>
      <c r="I561" s="15">
        <v>2.3239999999999998</v>
      </c>
      <c r="J561" s="45">
        <v>0</v>
      </c>
      <c r="K561" s="45">
        <v>126</v>
      </c>
      <c r="L561" s="44"/>
      <c r="M561" s="44"/>
      <c r="N561" s="44"/>
      <c r="O561" s="40" t="str">
        <f t="shared" si="25"/>
        <v>6506</v>
      </c>
      <c r="P561" s="39">
        <f t="shared" si="26"/>
        <v>126</v>
      </c>
      <c r="Q561" s="18">
        <f t="shared" si="27"/>
        <v>114.07320899999999</v>
      </c>
    </row>
    <row r="562" spans="1:17" x14ac:dyDescent="0.25">
      <c r="A562" s="40" t="s">
        <v>1324</v>
      </c>
      <c r="B562" s="3">
        <v>33.231999999999999</v>
      </c>
      <c r="C562" s="3">
        <v>33.72</v>
      </c>
      <c r="D562" s="3">
        <v>34.273000000000003</v>
      </c>
      <c r="E562" s="3">
        <v>33.819000000000003</v>
      </c>
      <c r="F562" s="3">
        <v>33.856999999999999</v>
      </c>
      <c r="G562" s="15">
        <v>2.093</v>
      </c>
      <c r="H562" s="15">
        <v>2.2069999999999999</v>
      </c>
      <c r="I562" s="15">
        <v>2.3239999999999998</v>
      </c>
      <c r="J562" s="45">
        <v>0</v>
      </c>
      <c r="K562" s="45">
        <v>91</v>
      </c>
      <c r="L562" s="44"/>
      <c r="M562" s="44"/>
      <c r="N562" s="44"/>
      <c r="O562" s="40" t="str">
        <f t="shared" si="25"/>
        <v>6507</v>
      </c>
      <c r="P562" s="39">
        <f t="shared" si="26"/>
        <v>91</v>
      </c>
      <c r="Q562" s="18">
        <f t="shared" si="27"/>
        <v>74.420039999999986</v>
      </c>
    </row>
    <row r="563" spans="1:17" x14ac:dyDescent="0.25">
      <c r="A563" s="40" t="s">
        <v>1325</v>
      </c>
      <c r="B563" s="3">
        <v>211.49299999999999</v>
      </c>
      <c r="C563" s="3">
        <v>214.21199999999999</v>
      </c>
      <c r="D563" s="3">
        <v>217.27199999999999</v>
      </c>
      <c r="E563" s="3">
        <v>215.36799999999999</v>
      </c>
      <c r="F563" s="3">
        <v>214.96</v>
      </c>
      <c r="G563" s="15">
        <v>2.093</v>
      </c>
      <c r="H563" s="15">
        <v>2.2069999999999999</v>
      </c>
      <c r="I563" s="15">
        <v>2.3239999999999998</v>
      </c>
      <c r="J563" s="45">
        <v>16</v>
      </c>
      <c r="K563" s="45">
        <v>443</v>
      </c>
      <c r="L563" s="44"/>
      <c r="M563" s="44"/>
      <c r="N563" s="44"/>
      <c r="O563" s="40" t="str">
        <f t="shared" si="25"/>
        <v>6508</v>
      </c>
      <c r="P563" s="39">
        <f t="shared" si="26"/>
        <v>443</v>
      </c>
      <c r="Q563" s="18">
        <f t="shared" si="27"/>
        <v>488.76588399999997</v>
      </c>
    </row>
    <row r="564" spans="1:17" x14ac:dyDescent="0.25">
      <c r="A564" s="40" t="s">
        <v>1326</v>
      </c>
      <c r="B564" s="3">
        <v>280.26600000000002</v>
      </c>
      <c r="C564" s="3">
        <v>283.72699999999998</v>
      </c>
      <c r="D564" s="3">
        <v>287.642</v>
      </c>
      <c r="E564" s="3">
        <v>284.08499999999998</v>
      </c>
      <c r="F564" s="3">
        <v>283.84800000000001</v>
      </c>
      <c r="G564" s="15">
        <v>2.093</v>
      </c>
      <c r="H564" s="15">
        <v>2.2069999999999999</v>
      </c>
      <c r="I564" s="15">
        <v>2.3239999999999998</v>
      </c>
      <c r="J564" s="45">
        <v>0</v>
      </c>
      <c r="K564" s="45">
        <v>673</v>
      </c>
      <c r="L564" s="44"/>
      <c r="M564" s="44"/>
      <c r="N564" s="44"/>
      <c r="O564" s="40" t="str">
        <f t="shared" si="25"/>
        <v>6509</v>
      </c>
      <c r="P564" s="39">
        <f t="shared" si="26"/>
        <v>673</v>
      </c>
      <c r="Q564" s="18">
        <f t="shared" si="27"/>
        <v>626.18548899999985</v>
      </c>
    </row>
    <row r="565" spans="1:17" x14ac:dyDescent="0.25">
      <c r="A565" s="40" t="s">
        <v>1327</v>
      </c>
      <c r="B565" s="3">
        <v>47.168999999999997</v>
      </c>
      <c r="C565" s="3">
        <v>47.792000000000002</v>
      </c>
      <c r="D565" s="3">
        <v>48.491999999999997</v>
      </c>
      <c r="E565" s="3">
        <v>47.774000000000001</v>
      </c>
      <c r="F565" s="3">
        <v>47.996000000000002</v>
      </c>
      <c r="G565" s="15">
        <v>2.274</v>
      </c>
      <c r="H565" s="15">
        <v>2.3980000000000001</v>
      </c>
      <c r="I565" s="15">
        <v>2.524</v>
      </c>
      <c r="J565" s="45">
        <v>0</v>
      </c>
      <c r="K565" s="45">
        <v>93</v>
      </c>
      <c r="L565" s="44"/>
      <c r="M565" s="44"/>
      <c r="N565" s="44"/>
      <c r="O565" s="40" t="str">
        <f t="shared" si="25"/>
        <v>6510</v>
      </c>
      <c r="P565" s="39">
        <f t="shared" si="26"/>
        <v>93</v>
      </c>
      <c r="Q565" s="18">
        <f t="shared" si="27"/>
        <v>114.60521600000001</v>
      </c>
    </row>
    <row r="566" spans="1:17" x14ac:dyDescent="0.25">
      <c r="A566" s="40" t="s">
        <v>1328</v>
      </c>
      <c r="B566" s="3">
        <v>150.19800000000001</v>
      </c>
      <c r="C566" s="3">
        <v>152.96600000000001</v>
      </c>
      <c r="D566" s="3">
        <v>156.08500000000001</v>
      </c>
      <c r="E566" s="3">
        <v>155.33199999999999</v>
      </c>
      <c r="F566" s="3">
        <v>152.488</v>
      </c>
      <c r="G566" s="15">
        <v>2.274</v>
      </c>
      <c r="H566" s="15">
        <v>2.3980000000000001</v>
      </c>
      <c r="I566" s="15">
        <v>2.524</v>
      </c>
      <c r="J566" s="45">
        <v>0</v>
      </c>
      <c r="K566" s="45">
        <v>379</v>
      </c>
      <c r="L566" s="44"/>
      <c r="M566" s="44"/>
      <c r="N566" s="44"/>
      <c r="O566" s="40" t="str">
        <f t="shared" si="25"/>
        <v>6511</v>
      </c>
      <c r="P566" s="39">
        <f t="shared" si="26"/>
        <v>379</v>
      </c>
      <c r="Q566" s="18">
        <f t="shared" si="27"/>
        <v>366.81246800000002</v>
      </c>
    </row>
    <row r="567" spans="1:17" x14ac:dyDescent="0.25">
      <c r="A567" s="40" t="s">
        <v>1329</v>
      </c>
      <c r="B567" s="3">
        <v>29.007999999999999</v>
      </c>
      <c r="C567" s="3">
        <v>29.666</v>
      </c>
      <c r="D567" s="3">
        <v>30.408999999999999</v>
      </c>
      <c r="E567" s="3">
        <v>29.712</v>
      </c>
      <c r="F567" s="3">
        <v>29.74</v>
      </c>
      <c r="G567" s="15">
        <v>2.093</v>
      </c>
      <c r="H567" s="15">
        <v>2.2069999999999999</v>
      </c>
      <c r="I567" s="15">
        <v>2.3239999999999998</v>
      </c>
      <c r="J567" s="45">
        <v>0</v>
      </c>
      <c r="K567" s="45">
        <v>79</v>
      </c>
      <c r="L567" s="44"/>
      <c r="M567" s="44"/>
      <c r="N567" s="44"/>
      <c r="O567" s="40" t="str">
        <f t="shared" si="25"/>
        <v>6512</v>
      </c>
      <c r="P567" s="39">
        <f t="shared" si="26"/>
        <v>79</v>
      </c>
      <c r="Q567" s="18">
        <f t="shared" si="27"/>
        <v>65.472861999999992</v>
      </c>
    </row>
    <row r="568" spans="1:17" x14ac:dyDescent="0.25">
      <c r="A568" s="40" t="s">
        <v>1330</v>
      </c>
      <c r="B568" s="3">
        <v>97.447999999999993</v>
      </c>
      <c r="C568" s="3">
        <v>98.963999999999999</v>
      </c>
      <c r="D568" s="3">
        <v>100.678</v>
      </c>
      <c r="E568" s="3">
        <v>100.59399999999999</v>
      </c>
      <c r="F568" s="3">
        <v>99.164000000000001</v>
      </c>
      <c r="G568" s="15">
        <v>2.093</v>
      </c>
      <c r="H568" s="15">
        <v>2.2069999999999999</v>
      </c>
      <c r="I568" s="15">
        <v>2.3239999999999998</v>
      </c>
      <c r="J568" s="45">
        <v>0</v>
      </c>
      <c r="K568" s="45">
        <v>249</v>
      </c>
      <c r="L568" s="44"/>
      <c r="M568" s="44"/>
      <c r="N568" s="44"/>
      <c r="O568" s="40" t="str">
        <f t="shared" si="25"/>
        <v>6513</v>
      </c>
      <c r="P568" s="39">
        <f t="shared" si="26"/>
        <v>249</v>
      </c>
      <c r="Q568" s="18">
        <f t="shared" si="27"/>
        <v>218.41354799999999</v>
      </c>
    </row>
    <row r="569" spans="1:17" x14ac:dyDescent="0.25">
      <c r="A569" s="40" t="s">
        <v>1331</v>
      </c>
      <c r="B569" s="3">
        <v>44.893999999999998</v>
      </c>
      <c r="C569" s="3">
        <v>45.579000000000001</v>
      </c>
      <c r="D569" s="3">
        <v>46.353999999999999</v>
      </c>
      <c r="E569" s="3">
        <v>44.613999999999997</v>
      </c>
      <c r="F569" s="3">
        <v>45.381</v>
      </c>
      <c r="G569" s="15">
        <v>2.093</v>
      </c>
      <c r="H569" s="15">
        <v>2.2069999999999999</v>
      </c>
      <c r="I569" s="15">
        <v>2.3239999999999998</v>
      </c>
      <c r="J569" s="45">
        <v>0</v>
      </c>
      <c r="K569" s="45">
        <v>82</v>
      </c>
      <c r="L569" s="44"/>
      <c r="M569" s="44"/>
      <c r="N569" s="44"/>
      <c r="O569" s="40" t="str">
        <f t="shared" si="25"/>
        <v>6514</v>
      </c>
      <c r="P569" s="39">
        <f t="shared" si="26"/>
        <v>82</v>
      </c>
      <c r="Q569" s="18">
        <f t="shared" si="27"/>
        <v>100.59285299999999</v>
      </c>
    </row>
    <row r="570" spans="1:17" x14ac:dyDescent="0.25">
      <c r="A570" s="40" t="s">
        <v>1332</v>
      </c>
      <c r="B570" s="3">
        <v>329.87799999999999</v>
      </c>
      <c r="C570" s="3">
        <v>333.62099999999998</v>
      </c>
      <c r="D570" s="3">
        <v>337.89499999999998</v>
      </c>
      <c r="E570" s="3">
        <v>331.88400000000001</v>
      </c>
      <c r="F570" s="3">
        <v>334.029</v>
      </c>
      <c r="G570" s="15">
        <v>2.274</v>
      </c>
      <c r="H570" s="15">
        <v>2.3980000000000001</v>
      </c>
      <c r="I570" s="15">
        <v>2.524</v>
      </c>
      <c r="J570" s="45">
        <v>0</v>
      </c>
      <c r="K570" s="45">
        <v>674</v>
      </c>
      <c r="L570" s="44"/>
      <c r="M570" s="44"/>
      <c r="N570" s="44"/>
      <c r="O570" s="40" t="str">
        <f t="shared" si="25"/>
        <v>6515</v>
      </c>
      <c r="P570" s="39">
        <f t="shared" si="26"/>
        <v>674</v>
      </c>
      <c r="Q570" s="18">
        <f t="shared" si="27"/>
        <v>800.02315799999997</v>
      </c>
    </row>
    <row r="571" spans="1:17" x14ac:dyDescent="0.25">
      <c r="A571" s="40" t="s">
        <v>1333</v>
      </c>
      <c r="B571" s="3">
        <v>212.24600000000001</v>
      </c>
      <c r="C571" s="3">
        <v>214.43299999999999</v>
      </c>
      <c r="D571" s="3">
        <v>216.904</v>
      </c>
      <c r="E571" s="3">
        <v>213.358</v>
      </c>
      <c r="F571" s="3">
        <v>214.40199999999999</v>
      </c>
      <c r="G571" s="15">
        <v>2.274</v>
      </c>
      <c r="H571" s="15">
        <v>2.3980000000000001</v>
      </c>
      <c r="I571" s="15">
        <v>2.524</v>
      </c>
      <c r="J571" s="45">
        <v>0</v>
      </c>
      <c r="K571" s="45">
        <v>523</v>
      </c>
      <c r="L571" s="44"/>
      <c r="M571" s="44"/>
      <c r="N571" s="44"/>
      <c r="O571" s="40" t="str">
        <f t="shared" si="25"/>
        <v>6516</v>
      </c>
      <c r="P571" s="39">
        <f t="shared" si="26"/>
        <v>523</v>
      </c>
      <c r="Q571" s="18">
        <f t="shared" si="27"/>
        <v>514.21033399999999</v>
      </c>
    </row>
    <row r="572" spans="1:17" x14ac:dyDescent="0.25">
      <c r="A572" s="40" t="s">
        <v>1334</v>
      </c>
      <c r="B572" s="3">
        <v>51.984999999999999</v>
      </c>
      <c r="C572" s="3">
        <v>52.613999999999997</v>
      </c>
      <c r="D572" s="3">
        <v>53.319000000000003</v>
      </c>
      <c r="E572" s="3">
        <v>52.502000000000002</v>
      </c>
      <c r="F572" s="3">
        <v>52.156999999999996</v>
      </c>
      <c r="G572" s="15">
        <v>2.093</v>
      </c>
      <c r="H572" s="15">
        <v>2.2069999999999999</v>
      </c>
      <c r="I572" s="15">
        <v>2.3239999999999998</v>
      </c>
      <c r="J572" s="45">
        <v>0</v>
      </c>
      <c r="K572" s="45">
        <v>138</v>
      </c>
      <c r="L572" s="44"/>
      <c r="M572" s="44"/>
      <c r="N572" s="44"/>
      <c r="O572" s="40" t="str">
        <f t="shared" si="25"/>
        <v>6517</v>
      </c>
      <c r="P572" s="39">
        <f t="shared" si="26"/>
        <v>138</v>
      </c>
      <c r="Q572" s="18">
        <f t="shared" si="27"/>
        <v>116.11909799999998</v>
      </c>
    </row>
    <row r="573" spans="1:17" x14ac:dyDescent="0.25">
      <c r="A573" s="40" t="s">
        <v>1335</v>
      </c>
      <c r="B573" s="3">
        <v>82.906999999999996</v>
      </c>
      <c r="C573" s="3">
        <v>84.150999999999996</v>
      </c>
      <c r="D573" s="3">
        <v>85.555000000000007</v>
      </c>
      <c r="E573" s="3">
        <v>86.343000000000004</v>
      </c>
      <c r="F573" s="3">
        <v>84.084999999999994</v>
      </c>
      <c r="G573" s="15">
        <v>2.093</v>
      </c>
      <c r="H573" s="15">
        <v>2.2069999999999999</v>
      </c>
      <c r="I573" s="15">
        <v>2.3239999999999998</v>
      </c>
      <c r="J573" s="45">
        <v>0</v>
      </c>
      <c r="K573" s="45">
        <v>180</v>
      </c>
      <c r="L573" s="44"/>
      <c r="M573" s="44"/>
      <c r="N573" s="44"/>
      <c r="O573" s="40" t="str">
        <f t="shared" si="25"/>
        <v>6518</v>
      </c>
      <c r="P573" s="39">
        <f t="shared" si="26"/>
        <v>180</v>
      </c>
      <c r="Q573" s="18">
        <f t="shared" si="27"/>
        <v>185.72125699999998</v>
      </c>
    </row>
    <row r="574" spans="1:17" x14ac:dyDescent="0.25">
      <c r="A574" s="40" t="s">
        <v>1336</v>
      </c>
      <c r="B574" s="3">
        <v>72.941000000000003</v>
      </c>
      <c r="C574" s="3">
        <v>73.58</v>
      </c>
      <c r="D574" s="3">
        <v>74.311000000000007</v>
      </c>
      <c r="E574" s="3">
        <v>73.971000000000004</v>
      </c>
      <c r="F574" s="3">
        <v>73.001999999999995</v>
      </c>
      <c r="G574" s="15">
        <v>2.093</v>
      </c>
      <c r="H574" s="15">
        <v>2.2069999999999999</v>
      </c>
      <c r="I574" s="15">
        <v>2.3239999999999998</v>
      </c>
      <c r="J574" s="45">
        <v>0</v>
      </c>
      <c r="K574" s="45">
        <v>163</v>
      </c>
      <c r="L574" s="44"/>
      <c r="M574" s="44"/>
      <c r="N574" s="44"/>
      <c r="O574" s="40" t="str">
        <f t="shared" si="25"/>
        <v>6519</v>
      </c>
      <c r="P574" s="39">
        <f t="shared" si="26"/>
        <v>163</v>
      </c>
      <c r="Q574" s="18">
        <f t="shared" si="27"/>
        <v>162.39105999999998</v>
      </c>
    </row>
    <row r="575" spans="1:17" x14ac:dyDescent="0.25">
      <c r="A575" s="40" t="s">
        <v>1337</v>
      </c>
      <c r="B575" s="3">
        <v>70.209000000000003</v>
      </c>
      <c r="C575" s="3">
        <v>71.831000000000003</v>
      </c>
      <c r="D575" s="3">
        <v>73.661000000000001</v>
      </c>
      <c r="E575" s="3">
        <v>71.111999999999995</v>
      </c>
      <c r="F575" s="3">
        <v>72.085999999999999</v>
      </c>
      <c r="G575" s="15">
        <v>2.379</v>
      </c>
      <c r="H575" s="15">
        <v>2.508</v>
      </c>
      <c r="I575" s="15">
        <v>2.641</v>
      </c>
      <c r="J575" s="45">
        <v>0</v>
      </c>
      <c r="K575" s="45">
        <v>185</v>
      </c>
      <c r="L575" s="44"/>
      <c r="M575" s="44"/>
      <c r="N575" s="44"/>
      <c r="O575" s="40" t="str">
        <f t="shared" si="25"/>
        <v>6520</v>
      </c>
      <c r="P575" s="39">
        <f t="shared" si="26"/>
        <v>185</v>
      </c>
      <c r="Q575" s="18">
        <f t="shared" si="27"/>
        <v>180.15214800000001</v>
      </c>
    </row>
    <row r="576" spans="1:17" x14ac:dyDescent="0.25">
      <c r="A576" s="40" t="s">
        <v>1338</v>
      </c>
      <c r="B576" s="3">
        <v>110.361</v>
      </c>
      <c r="C576" s="3">
        <v>111.90900000000001</v>
      </c>
      <c r="D576" s="3">
        <v>113.658</v>
      </c>
      <c r="E576" s="3">
        <v>112.622</v>
      </c>
      <c r="F576" s="3">
        <v>111.143</v>
      </c>
      <c r="G576" s="15">
        <v>2.3780000000000001</v>
      </c>
      <c r="H576" s="15">
        <v>2.508</v>
      </c>
      <c r="I576" s="15">
        <v>2.64</v>
      </c>
      <c r="J576" s="45">
        <v>0</v>
      </c>
      <c r="K576" s="45">
        <v>279</v>
      </c>
      <c r="L576" s="44"/>
      <c r="M576" s="44"/>
      <c r="N576" s="44"/>
      <c r="O576" s="40" t="str">
        <f t="shared" si="25"/>
        <v>6521</v>
      </c>
      <c r="P576" s="39">
        <f t="shared" si="26"/>
        <v>279</v>
      </c>
      <c r="Q576" s="18">
        <f t="shared" si="27"/>
        <v>280.66777200000001</v>
      </c>
    </row>
    <row r="577" spans="1:17" x14ac:dyDescent="0.25">
      <c r="A577" s="40" t="s">
        <v>1339</v>
      </c>
      <c r="B577" s="3">
        <v>181.357</v>
      </c>
      <c r="C577" s="3">
        <v>182.69499999999999</v>
      </c>
      <c r="D577" s="3">
        <v>184.20699999999999</v>
      </c>
      <c r="E577" s="3">
        <v>182.10300000000001</v>
      </c>
      <c r="F577" s="3">
        <v>182.66900000000001</v>
      </c>
      <c r="G577" s="15">
        <v>1.6559999999999999</v>
      </c>
      <c r="H577" s="15">
        <v>1.746</v>
      </c>
      <c r="I577" s="15">
        <v>1.8380000000000001</v>
      </c>
      <c r="J577" s="45">
        <v>0</v>
      </c>
      <c r="K577" s="45">
        <v>405</v>
      </c>
      <c r="L577" s="44"/>
      <c r="M577" s="44"/>
      <c r="N577" s="44"/>
      <c r="O577" s="40" t="str">
        <f t="shared" si="25"/>
        <v>6522</v>
      </c>
      <c r="P577" s="39">
        <f t="shared" si="26"/>
        <v>405</v>
      </c>
      <c r="Q577" s="18">
        <f t="shared" si="27"/>
        <v>318.98546999999996</v>
      </c>
    </row>
    <row r="578" spans="1:17" x14ac:dyDescent="0.25">
      <c r="A578" s="40" t="s">
        <v>1340</v>
      </c>
      <c r="B578" s="3">
        <v>238.03299999999999</v>
      </c>
      <c r="C578" s="3">
        <v>243.06</v>
      </c>
      <c r="D578" s="3">
        <v>248.91800000000001</v>
      </c>
      <c r="E578" s="3">
        <v>242.41800000000001</v>
      </c>
      <c r="F578" s="3">
        <v>244.74700000000001</v>
      </c>
      <c r="G578" s="15">
        <v>2.274</v>
      </c>
      <c r="H578" s="15">
        <v>2.3980000000000001</v>
      </c>
      <c r="I578" s="15">
        <v>2.524</v>
      </c>
      <c r="J578" s="45">
        <v>0</v>
      </c>
      <c r="K578" s="45">
        <v>571</v>
      </c>
      <c r="L578" s="44"/>
      <c r="M578" s="44"/>
      <c r="N578" s="44"/>
      <c r="O578" s="40" t="str">
        <f t="shared" si="25"/>
        <v>6523</v>
      </c>
      <c r="P578" s="39">
        <f t="shared" si="26"/>
        <v>571</v>
      </c>
      <c r="Q578" s="18">
        <f t="shared" si="27"/>
        <v>582.85788000000002</v>
      </c>
    </row>
    <row r="579" spans="1:17" x14ac:dyDescent="0.25">
      <c r="A579" s="40" t="s">
        <v>1341</v>
      </c>
      <c r="B579" s="3">
        <v>55.768999999999998</v>
      </c>
      <c r="C579" s="3">
        <v>56.634999999999998</v>
      </c>
      <c r="D579" s="3">
        <v>57.643000000000001</v>
      </c>
      <c r="E579" s="3">
        <v>56.619</v>
      </c>
      <c r="F579" s="3">
        <v>56.920999999999999</v>
      </c>
      <c r="G579" s="15">
        <v>2.274</v>
      </c>
      <c r="H579" s="15">
        <v>2.3980000000000001</v>
      </c>
      <c r="I579" s="15">
        <v>2.524</v>
      </c>
      <c r="J579" s="45">
        <v>0</v>
      </c>
      <c r="K579" s="45">
        <v>114</v>
      </c>
      <c r="L579" s="44"/>
      <c r="M579" s="44"/>
      <c r="N579" s="44"/>
      <c r="O579" s="40" t="str">
        <f t="shared" si="25"/>
        <v>6524</v>
      </c>
      <c r="P579" s="39">
        <f t="shared" si="26"/>
        <v>114</v>
      </c>
      <c r="Q579" s="18">
        <f t="shared" si="27"/>
        <v>135.81073000000001</v>
      </c>
    </row>
    <row r="580" spans="1:17" x14ac:dyDescent="0.25">
      <c r="A580" s="40" t="s">
        <v>1342</v>
      </c>
      <c r="B580" s="3">
        <v>147.018</v>
      </c>
      <c r="C580" s="3">
        <v>148.822</v>
      </c>
      <c r="D580" s="3">
        <v>150.82599999999999</v>
      </c>
      <c r="E580" s="3">
        <v>148.43799999999999</v>
      </c>
      <c r="F580" s="3">
        <v>148.38</v>
      </c>
      <c r="G580" s="15">
        <v>2.274</v>
      </c>
      <c r="H580" s="15">
        <v>2.3980000000000001</v>
      </c>
      <c r="I580" s="15">
        <v>2.524</v>
      </c>
      <c r="J580" s="45">
        <v>0</v>
      </c>
      <c r="K580" s="45">
        <v>347</v>
      </c>
      <c r="L580" s="44"/>
      <c r="M580" s="44"/>
      <c r="N580" s="44"/>
      <c r="O580" s="40" t="str">
        <f t="shared" si="25"/>
        <v>6525</v>
      </c>
      <c r="P580" s="39">
        <f t="shared" si="26"/>
        <v>347</v>
      </c>
      <c r="Q580" s="18">
        <f t="shared" si="27"/>
        <v>356.875156</v>
      </c>
    </row>
    <row r="581" spans="1:17" x14ac:dyDescent="0.25">
      <c r="A581" s="40" t="s">
        <v>1343</v>
      </c>
      <c r="B581" s="3">
        <v>108.536</v>
      </c>
      <c r="C581" s="3">
        <v>109.63200000000001</v>
      </c>
      <c r="D581" s="3">
        <v>110.869</v>
      </c>
      <c r="E581" s="3">
        <v>109.09</v>
      </c>
      <c r="F581" s="3">
        <v>108.946</v>
      </c>
      <c r="G581" s="15">
        <v>2.274</v>
      </c>
      <c r="H581" s="15">
        <v>2.3980000000000001</v>
      </c>
      <c r="I581" s="15">
        <v>2.524</v>
      </c>
      <c r="J581" s="45">
        <v>0</v>
      </c>
      <c r="K581" s="45">
        <v>222</v>
      </c>
      <c r="L581" s="44"/>
      <c r="M581" s="44"/>
      <c r="N581" s="44"/>
      <c r="O581" s="40" t="str">
        <f t="shared" ref="O581:O644" si="28">A581</f>
        <v>6526</v>
      </c>
      <c r="P581" s="39">
        <f t="shared" ref="P581:P644" si="29">K581</f>
        <v>222</v>
      </c>
      <c r="Q581" s="18">
        <f t="shared" ref="Q581:Q644" si="30">C581*H581+J581</f>
        <v>262.897536</v>
      </c>
    </row>
    <row r="582" spans="1:17" x14ac:dyDescent="0.25">
      <c r="A582" s="40" t="s">
        <v>1344</v>
      </c>
      <c r="B582" s="3">
        <v>92.793000000000006</v>
      </c>
      <c r="C582" s="3">
        <v>93.811000000000007</v>
      </c>
      <c r="D582" s="3">
        <v>94.981999999999999</v>
      </c>
      <c r="E582" s="3">
        <v>93.046999999999997</v>
      </c>
      <c r="F582" s="3">
        <v>94.15</v>
      </c>
      <c r="G582" s="15">
        <v>2.274</v>
      </c>
      <c r="H582" s="15">
        <v>2.3980000000000001</v>
      </c>
      <c r="I582" s="15">
        <v>2.524</v>
      </c>
      <c r="J582" s="45">
        <v>0</v>
      </c>
      <c r="K582" s="45">
        <v>166</v>
      </c>
      <c r="L582" s="44"/>
      <c r="M582" s="44"/>
      <c r="N582" s="44"/>
      <c r="O582" s="40" t="str">
        <f t="shared" si="28"/>
        <v>6527</v>
      </c>
      <c r="P582" s="39">
        <f t="shared" si="29"/>
        <v>166</v>
      </c>
      <c r="Q582" s="18">
        <f t="shared" si="30"/>
        <v>224.95877800000002</v>
      </c>
    </row>
    <row r="583" spans="1:17" x14ac:dyDescent="0.25">
      <c r="A583" s="40" t="s">
        <v>1345</v>
      </c>
      <c r="B583" s="3">
        <v>19.971</v>
      </c>
      <c r="C583" s="3">
        <v>20.646999999999998</v>
      </c>
      <c r="D583" s="3">
        <v>21.404</v>
      </c>
      <c r="E583" s="3">
        <v>20.731000000000002</v>
      </c>
      <c r="F583" s="3">
        <v>20.420000000000002</v>
      </c>
      <c r="G583" s="15">
        <v>2.274</v>
      </c>
      <c r="H583" s="15">
        <v>2.3980000000000001</v>
      </c>
      <c r="I583" s="15">
        <v>2.524</v>
      </c>
      <c r="J583" s="45">
        <v>0</v>
      </c>
      <c r="K583" s="45">
        <v>55</v>
      </c>
      <c r="L583" s="44"/>
      <c r="M583" s="44"/>
      <c r="N583" s="44"/>
      <c r="O583" s="40" t="str">
        <f t="shared" si="28"/>
        <v>6528</v>
      </c>
      <c r="P583" s="39">
        <f t="shared" si="29"/>
        <v>55</v>
      </c>
      <c r="Q583" s="18">
        <f t="shared" si="30"/>
        <v>49.511505999999997</v>
      </c>
    </row>
    <row r="584" spans="1:17" x14ac:dyDescent="0.25">
      <c r="A584" s="40" t="s">
        <v>1346</v>
      </c>
      <c r="B584" s="3">
        <v>398.447</v>
      </c>
      <c r="C584" s="3">
        <v>404.17399999999998</v>
      </c>
      <c r="D584" s="3">
        <v>410.72500000000002</v>
      </c>
      <c r="E584" s="3">
        <v>401.84199999999998</v>
      </c>
      <c r="F584" s="3">
        <v>404.37299999999999</v>
      </c>
      <c r="G584" s="15">
        <v>2.379</v>
      </c>
      <c r="H584" s="15">
        <v>2.508</v>
      </c>
      <c r="I584" s="15">
        <v>2.641</v>
      </c>
      <c r="J584" s="45">
        <v>0</v>
      </c>
      <c r="K584" s="45">
        <v>1104</v>
      </c>
      <c r="L584" s="44"/>
      <c r="M584" s="44"/>
      <c r="N584" s="44"/>
      <c r="O584" s="40" t="str">
        <f t="shared" si="28"/>
        <v>6529</v>
      </c>
      <c r="P584" s="39">
        <f t="shared" si="29"/>
        <v>1104</v>
      </c>
      <c r="Q584" s="18">
        <f t="shared" si="30"/>
        <v>1013.6683919999999</v>
      </c>
    </row>
    <row r="585" spans="1:17" x14ac:dyDescent="0.25">
      <c r="A585" s="40" t="s">
        <v>1347</v>
      </c>
      <c r="B585" s="3">
        <v>1031.403</v>
      </c>
      <c r="C585" s="3">
        <v>1061.854</v>
      </c>
      <c r="D585" s="3">
        <v>1097.529</v>
      </c>
      <c r="E585" s="3">
        <v>1058.9480000000001</v>
      </c>
      <c r="F585" s="3">
        <v>1048.1189999999999</v>
      </c>
      <c r="G585" s="15">
        <v>2.379</v>
      </c>
      <c r="H585" s="15">
        <v>2.508</v>
      </c>
      <c r="I585" s="15">
        <v>2.641</v>
      </c>
      <c r="J585" s="45">
        <v>0</v>
      </c>
      <c r="K585" s="45">
        <v>2639</v>
      </c>
      <c r="L585" s="44"/>
      <c r="M585" s="44"/>
      <c r="N585" s="44"/>
      <c r="O585" s="40" t="str">
        <f t="shared" si="28"/>
        <v>6530</v>
      </c>
      <c r="P585" s="39">
        <f t="shared" si="29"/>
        <v>2639</v>
      </c>
      <c r="Q585" s="18">
        <f t="shared" si="30"/>
        <v>2663.1298320000001</v>
      </c>
    </row>
    <row r="586" spans="1:17" x14ac:dyDescent="0.25">
      <c r="A586" s="40" t="s">
        <v>1348</v>
      </c>
      <c r="B586" s="3">
        <v>304.40600000000001</v>
      </c>
      <c r="C586" s="3">
        <v>319.01799999999997</v>
      </c>
      <c r="D586" s="3">
        <v>338.971</v>
      </c>
      <c r="E586" s="3">
        <v>321.98599999999999</v>
      </c>
      <c r="F586" s="3">
        <v>313.95499999999998</v>
      </c>
      <c r="G586" s="15">
        <v>1.6559999999999999</v>
      </c>
      <c r="H586" s="15">
        <v>1.746</v>
      </c>
      <c r="I586" s="15">
        <v>1.8380000000000001</v>
      </c>
      <c r="J586" s="45">
        <v>0</v>
      </c>
      <c r="K586" s="45">
        <v>802</v>
      </c>
      <c r="L586" s="44"/>
      <c r="M586" s="44"/>
      <c r="N586" s="44"/>
      <c r="O586" s="40" t="str">
        <f t="shared" si="28"/>
        <v>6531</v>
      </c>
      <c r="P586" s="39">
        <f t="shared" si="29"/>
        <v>802</v>
      </c>
      <c r="Q586" s="18">
        <f t="shared" si="30"/>
        <v>557.00542799999994</v>
      </c>
    </row>
    <row r="587" spans="1:17" x14ac:dyDescent="0.25">
      <c r="A587" s="40" t="s">
        <v>1349</v>
      </c>
      <c r="B587" s="3">
        <v>116.05200000000001</v>
      </c>
      <c r="C587" s="3">
        <v>118.212</v>
      </c>
      <c r="D587" s="3">
        <v>120.714</v>
      </c>
      <c r="E587" s="3">
        <v>119.423</v>
      </c>
      <c r="F587" s="3">
        <v>118.21</v>
      </c>
      <c r="G587" s="15">
        <v>1.6559999999999999</v>
      </c>
      <c r="H587" s="15">
        <v>1.746</v>
      </c>
      <c r="I587" s="15">
        <v>1.8380000000000001</v>
      </c>
      <c r="J587" s="45">
        <v>0</v>
      </c>
      <c r="K587" s="45">
        <v>247</v>
      </c>
      <c r="L587" s="44"/>
      <c r="M587" s="44"/>
      <c r="N587" s="44"/>
      <c r="O587" s="40" t="str">
        <f t="shared" si="28"/>
        <v>6532</v>
      </c>
      <c r="P587" s="39">
        <f t="shared" si="29"/>
        <v>247</v>
      </c>
      <c r="Q587" s="18">
        <f t="shared" si="30"/>
        <v>206.39815200000001</v>
      </c>
    </row>
    <row r="588" spans="1:17" x14ac:dyDescent="0.25">
      <c r="A588" s="40" t="s">
        <v>1350</v>
      </c>
      <c r="B588" s="3">
        <v>3.4000000000000002E-2</v>
      </c>
      <c r="C588" s="3">
        <v>6.0999999999999999E-2</v>
      </c>
      <c r="D588" s="3">
        <v>9.4E-2</v>
      </c>
      <c r="E588" s="3">
        <v>0</v>
      </c>
      <c r="F588" s="3">
        <v>0</v>
      </c>
      <c r="G588" s="15">
        <v>2.6160000000000001</v>
      </c>
      <c r="H588" s="15">
        <v>2.7589999999999999</v>
      </c>
      <c r="I588" s="15">
        <v>2.9049999999999998</v>
      </c>
      <c r="J588" s="45">
        <v>746</v>
      </c>
      <c r="K588" s="45">
        <v>799</v>
      </c>
      <c r="L588" s="44"/>
      <c r="M588" s="44"/>
      <c r="N588" s="44"/>
      <c r="O588" s="40" t="str">
        <f t="shared" si="28"/>
        <v>6533</v>
      </c>
      <c r="P588" s="39">
        <f t="shared" si="29"/>
        <v>799</v>
      </c>
      <c r="Q588" s="18">
        <f t="shared" si="30"/>
        <v>746.16829900000005</v>
      </c>
    </row>
    <row r="589" spans="1:17" x14ac:dyDescent="0.25">
      <c r="A589" s="40" t="s">
        <v>1351</v>
      </c>
      <c r="B589" s="3">
        <v>359.28199999999998</v>
      </c>
      <c r="C589" s="3">
        <v>360.20600000000002</v>
      </c>
      <c r="D589" s="3">
        <v>361.19499999999999</v>
      </c>
      <c r="E589" s="3">
        <v>359.57299999999998</v>
      </c>
      <c r="F589" s="3">
        <v>360.06299999999999</v>
      </c>
      <c r="G589" s="15">
        <v>2.4740000000000002</v>
      </c>
      <c r="H589" s="15">
        <v>2.609</v>
      </c>
      <c r="I589" s="15">
        <v>2.746</v>
      </c>
      <c r="J589" s="45">
        <v>0</v>
      </c>
      <c r="K589" s="45">
        <v>809</v>
      </c>
      <c r="L589" s="44"/>
      <c r="M589" s="44"/>
      <c r="N589" s="44"/>
      <c r="O589" s="40" t="str">
        <f t="shared" si="28"/>
        <v>6534</v>
      </c>
      <c r="P589" s="39">
        <f t="shared" si="29"/>
        <v>809</v>
      </c>
      <c r="Q589" s="18">
        <f t="shared" si="30"/>
        <v>939.77745400000003</v>
      </c>
    </row>
    <row r="590" spans="1:17" x14ac:dyDescent="0.25">
      <c r="A590" s="40" t="s">
        <v>1352</v>
      </c>
      <c r="B590" s="3">
        <v>289.51400000000001</v>
      </c>
      <c r="C590" s="3">
        <v>291.32499999999999</v>
      </c>
      <c r="D590" s="3">
        <v>293.334</v>
      </c>
      <c r="E590" s="3">
        <v>291.54500000000002</v>
      </c>
      <c r="F590" s="3">
        <v>290.96899999999999</v>
      </c>
      <c r="G590" s="15">
        <v>2.4740000000000002</v>
      </c>
      <c r="H590" s="15">
        <v>2.609</v>
      </c>
      <c r="I590" s="15">
        <v>2.746</v>
      </c>
      <c r="J590" s="45">
        <v>1</v>
      </c>
      <c r="K590" s="45">
        <v>932</v>
      </c>
      <c r="L590" s="44"/>
      <c r="M590" s="44"/>
      <c r="N590" s="44"/>
      <c r="O590" s="40" t="str">
        <f t="shared" si="28"/>
        <v>6535</v>
      </c>
      <c r="P590" s="39">
        <f t="shared" si="29"/>
        <v>932</v>
      </c>
      <c r="Q590" s="18">
        <f t="shared" si="30"/>
        <v>761.06692499999997</v>
      </c>
    </row>
    <row r="591" spans="1:17" x14ac:dyDescent="0.25">
      <c r="A591" s="40" t="s">
        <v>1353</v>
      </c>
      <c r="B591" s="3">
        <v>976.05600000000004</v>
      </c>
      <c r="C591" s="3">
        <v>976.47900000000004</v>
      </c>
      <c r="D591" s="3">
        <v>976.97299999999996</v>
      </c>
      <c r="E591" s="3">
        <v>976.87400000000002</v>
      </c>
      <c r="F591" s="3">
        <v>976.57</v>
      </c>
      <c r="G591" s="15">
        <v>2.609</v>
      </c>
      <c r="H591" s="15">
        <v>2.7509999999999999</v>
      </c>
      <c r="I591" s="15">
        <v>2.8959999999999999</v>
      </c>
      <c r="J591" s="45">
        <v>0</v>
      </c>
      <c r="K591" s="45">
        <v>2536</v>
      </c>
      <c r="L591" s="44"/>
      <c r="M591" s="44"/>
      <c r="N591" s="44"/>
      <c r="O591" s="40" t="str">
        <f t="shared" si="28"/>
        <v>6536</v>
      </c>
      <c r="P591" s="39">
        <f t="shared" si="29"/>
        <v>2536</v>
      </c>
      <c r="Q591" s="18">
        <f t="shared" si="30"/>
        <v>2686.293729</v>
      </c>
    </row>
    <row r="592" spans="1:17" x14ac:dyDescent="0.25">
      <c r="A592" s="40" t="s">
        <v>1354</v>
      </c>
      <c r="B592" s="3">
        <v>274.02</v>
      </c>
      <c r="C592" s="3">
        <v>297.56599999999997</v>
      </c>
      <c r="D592" s="3">
        <v>320.25700000000001</v>
      </c>
      <c r="E592" s="3">
        <v>299.77300000000002</v>
      </c>
      <c r="F592" s="3">
        <v>269.62200000000001</v>
      </c>
      <c r="G592" s="15">
        <v>2.379</v>
      </c>
      <c r="H592" s="15">
        <v>2.508</v>
      </c>
      <c r="I592" s="15">
        <v>2.641</v>
      </c>
      <c r="J592" s="45">
        <v>0</v>
      </c>
      <c r="K592" s="45">
        <v>573</v>
      </c>
      <c r="L592" s="44"/>
      <c r="M592" s="44"/>
      <c r="N592" s="44"/>
      <c r="O592" s="40" t="str">
        <f t="shared" si="28"/>
        <v>6537</v>
      </c>
      <c r="P592" s="39">
        <f t="shared" si="29"/>
        <v>573</v>
      </c>
      <c r="Q592" s="18">
        <f t="shared" si="30"/>
        <v>746.29552799999999</v>
      </c>
    </row>
    <row r="593" spans="1:17" x14ac:dyDescent="0.25">
      <c r="A593" s="40" t="s">
        <v>1355</v>
      </c>
      <c r="B593" s="3">
        <v>473.12599999999998</v>
      </c>
      <c r="C593" s="3">
        <v>489.95299999999997</v>
      </c>
      <c r="D593" s="3">
        <v>510.83100000000002</v>
      </c>
      <c r="E593" s="3">
        <v>492.65300000000002</v>
      </c>
      <c r="F593" s="3">
        <v>482.17399999999998</v>
      </c>
      <c r="G593" s="15">
        <v>2.35</v>
      </c>
      <c r="H593" s="15">
        <v>2.4780000000000002</v>
      </c>
      <c r="I593" s="15">
        <v>2.609</v>
      </c>
      <c r="J593" s="45">
        <v>0</v>
      </c>
      <c r="K593" s="45">
        <v>896</v>
      </c>
      <c r="L593" s="44"/>
      <c r="M593" s="44"/>
      <c r="N593" s="44"/>
      <c r="O593" s="40" t="str">
        <f t="shared" si="28"/>
        <v>6539</v>
      </c>
      <c r="P593" s="39">
        <f t="shared" si="29"/>
        <v>896</v>
      </c>
      <c r="Q593" s="18">
        <f t="shared" si="30"/>
        <v>1214.1035340000001</v>
      </c>
    </row>
    <row r="594" spans="1:17" x14ac:dyDescent="0.25">
      <c r="A594" s="40" t="s">
        <v>1356</v>
      </c>
      <c r="B594" s="3">
        <v>364.05399999999997</v>
      </c>
      <c r="C594" s="3">
        <v>372</v>
      </c>
      <c r="D594" s="3">
        <v>382.63799999999998</v>
      </c>
      <c r="E594" s="3">
        <v>374.31599999999997</v>
      </c>
      <c r="F594" s="3">
        <v>367.49599999999998</v>
      </c>
      <c r="G594" s="15">
        <v>2.35</v>
      </c>
      <c r="H594" s="15">
        <v>2.4780000000000002</v>
      </c>
      <c r="I594" s="15">
        <v>2.609</v>
      </c>
      <c r="J594" s="45">
        <v>0</v>
      </c>
      <c r="K594" s="45">
        <v>878</v>
      </c>
      <c r="L594" s="44"/>
      <c r="M594" s="44"/>
      <c r="N594" s="44"/>
      <c r="O594" s="40" t="str">
        <f t="shared" si="28"/>
        <v>6540</v>
      </c>
      <c r="P594" s="39">
        <f t="shared" si="29"/>
        <v>878</v>
      </c>
      <c r="Q594" s="18">
        <f t="shared" si="30"/>
        <v>921.81600000000003</v>
      </c>
    </row>
    <row r="595" spans="1:17" x14ac:dyDescent="0.25">
      <c r="A595" s="40" t="s">
        <v>1357</v>
      </c>
      <c r="B595" s="3">
        <v>384.77800000000002</v>
      </c>
      <c r="C595" s="3">
        <v>392.09500000000003</v>
      </c>
      <c r="D595" s="3">
        <v>401.14299999999997</v>
      </c>
      <c r="E595" s="3">
        <v>390.85700000000003</v>
      </c>
      <c r="F595" s="3">
        <v>392.64299999999997</v>
      </c>
      <c r="G595" s="15">
        <v>2.35</v>
      </c>
      <c r="H595" s="15">
        <v>2.4780000000000002</v>
      </c>
      <c r="I595" s="15">
        <v>2.609</v>
      </c>
      <c r="J595" s="45">
        <v>0</v>
      </c>
      <c r="K595" s="45">
        <v>1099</v>
      </c>
      <c r="L595" s="44"/>
      <c r="M595" s="44"/>
      <c r="N595" s="44"/>
      <c r="O595" s="40" t="str">
        <f t="shared" si="28"/>
        <v>6541</v>
      </c>
      <c r="P595" s="39">
        <f t="shared" si="29"/>
        <v>1099</v>
      </c>
      <c r="Q595" s="18">
        <f t="shared" si="30"/>
        <v>971.61141000000009</v>
      </c>
    </row>
    <row r="596" spans="1:17" x14ac:dyDescent="0.25">
      <c r="A596" s="40" t="s">
        <v>1358</v>
      </c>
      <c r="B596" s="3">
        <v>372.09</v>
      </c>
      <c r="C596" s="3">
        <v>381.00099999999998</v>
      </c>
      <c r="D596" s="3">
        <v>391.49299999999999</v>
      </c>
      <c r="E596" s="3">
        <v>384.82100000000003</v>
      </c>
      <c r="F596" s="3">
        <v>379.64100000000002</v>
      </c>
      <c r="G596" s="15">
        <v>2.35</v>
      </c>
      <c r="H596" s="15">
        <v>2.4780000000000002</v>
      </c>
      <c r="I596" s="15">
        <v>2.609</v>
      </c>
      <c r="J596" s="45">
        <v>0</v>
      </c>
      <c r="K596" s="45">
        <v>722</v>
      </c>
      <c r="L596" s="44"/>
      <c r="M596" s="44"/>
      <c r="N596" s="44"/>
      <c r="O596" s="40" t="str">
        <f t="shared" si="28"/>
        <v>6542</v>
      </c>
      <c r="P596" s="39">
        <f t="shared" si="29"/>
        <v>722</v>
      </c>
      <c r="Q596" s="18">
        <f t="shared" si="30"/>
        <v>944.12047800000005</v>
      </c>
    </row>
    <row r="597" spans="1:17" x14ac:dyDescent="0.25">
      <c r="A597" s="40" t="s">
        <v>1359</v>
      </c>
      <c r="B597" s="3">
        <v>201.68</v>
      </c>
      <c r="C597" s="3">
        <v>206.607</v>
      </c>
      <c r="D597" s="3">
        <v>212.55199999999999</v>
      </c>
      <c r="E597" s="3">
        <v>210.05699999999999</v>
      </c>
      <c r="F597" s="3">
        <v>204.77500000000001</v>
      </c>
      <c r="G597" s="15">
        <v>2.35</v>
      </c>
      <c r="H597" s="15">
        <v>2.4780000000000002</v>
      </c>
      <c r="I597" s="15">
        <v>2.609</v>
      </c>
      <c r="J597" s="45">
        <v>0</v>
      </c>
      <c r="K597" s="45">
        <v>611</v>
      </c>
      <c r="L597" s="44"/>
      <c r="M597" s="44"/>
      <c r="N597" s="44"/>
      <c r="O597" s="40" t="str">
        <f t="shared" si="28"/>
        <v>6543</v>
      </c>
      <c r="P597" s="39">
        <f t="shared" si="29"/>
        <v>611</v>
      </c>
      <c r="Q597" s="18">
        <f t="shared" si="30"/>
        <v>511.97214600000007</v>
      </c>
    </row>
    <row r="598" spans="1:17" x14ac:dyDescent="0.25">
      <c r="A598" s="40" t="s">
        <v>1360</v>
      </c>
      <c r="B598" s="3">
        <v>408.80399999999997</v>
      </c>
      <c r="C598" s="3">
        <v>410.28699999999998</v>
      </c>
      <c r="D598" s="3">
        <v>412.05</v>
      </c>
      <c r="E598" s="3">
        <v>411.3</v>
      </c>
      <c r="F598" s="3">
        <v>410.57499999999999</v>
      </c>
      <c r="G598" s="15">
        <v>2.35</v>
      </c>
      <c r="H598" s="15">
        <v>2.4780000000000002</v>
      </c>
      <c r="I598" s="15">
        <v>2.609</v>
      </c>
      <c r="J598" s="45">
        <v>0</v>
      </c>
      <c r="K598" s="45">
        <v>881</v>
      </c>
      <c r="L598" s="44"/>
      <c r="M598" s="44"/>
      <c r="N598" s="44"/>
      <c r="O598" s="40" t="str">
        <f t="shared" si="28"/>
        <v>6544</v>
      </c>
      <c r="P598" s="39">
        <f t="shared" si="29"/>
        <v>881</v>
      </c>
      <c r="Q598" s="18">
        <f t="shared" si="30"/>
        <v>1016.691186</v>
      </c>
    </row>
    <row r="599" spans="1:17" x14ac:dyDescent="0.25">
      <c r="A599" s="40" t="s">
        <v>1361</v>
      </c>
      <c r="B599" s="3">
        <v>332.96800000000002</v>
      </c>
      <c r="C599" s="3">
        <v>334.32900000000001</v>
      </c>
      <c r="D599" s="3">
        <v>336.00799999999998</v>
      </c>
      <c r="E599" s="3">
        <v>334.67500000000001</v>
      </c>
      <c r="F599" s="3">
        <v>334.07</v>
      </c>
      <c r="G599" s="15">
        <v>2.35</v>
      </c>
      <c r="H599" s="15">
        <v>2.4780000000000002</v>
      </c>
      <c r="I599" s="15">
        <v>2.609</v>
      </c>
      <c r="J599" s="45">
        <v>70</v>
      </c>
      <c r="K599" s="45">
        <v>878</v>
      </c>
      <c r="L599" s="44"/>
      <c r="M599" s="44"/>
      <c r="N599" s="44"/>
      <c r="O599" s="40" t="str">
        <f t="shared" si="28"/>
        <v>6545</v>
      </c>
      <c r="P599" s="39">
        <f t="shared" si="29"/>
        <v>878</v>
      </c>
      <c r="Q599" s="18">
        <f t="shared" si="30"/>
        <v>898.46726200000012</v>
      </c>
    </row>
    <row r="600" spans="1:17" x14ac:dyDescent="0.25">
      <c r="A600" s="40" t="s">
        <v>1362</v>
      </c>
      <c r="B600" s="3">
        <v>53.869</v>
      </c>
      <c r="C600" s="3">
        <v>54.253999999999998</v>
      </c>
      <c r="D600" s="3">
        <v>54.720999999999997</v>
      </c>
      <c r="E600" s="3">
        <v>54.496000000000002</v>
      </c>
      <c r="F600" s="3">
        <v>54.338000000000001</v>
      </c>
      <c r="G600" s="15">
        <v>2.35</v>
      </c>
      <c r="H600" s="15">
        <v>2.4780000000000002</v>
      </c>
      <c r="I600" s="15">
        <v>2.609</v>
      </c>
      <c r="J600" s="45">
        <v>0</v>
      </c>
      <c r="K600" s="45">
        <v>138</v>
      </c>
      <c r="L600" s="44"/>
      <c r="M600" s="44"/>
      <c r="N600" s="44"/>
      <c r="O600" s="40" t="str">
        <f t="shared" si="28"/>
        <v>6546</v>
      </c>
      <c r="P600" s="39">
        <f t="shared" si="29"/>
        <v>138</v>
      </c>
      <c r="Q600" s="18">
        <f t="shared" si="30"/>
        <v>134.44141200000001</v>
      </c>
    </row>
    <row r="601" spans="1:17" x14ac:dyDescent="0.25">
      <c r="A601" s="40" t="s">
        <v>1363</v>
      </c>
      <c r="B601" s="3">
        <v>34.454999999999998</v>
      </c>
      <c r="C601" s="3">
        <v>35.292000000000002</v>
      </c>
      <c r="D601" s="3">
        <v>36.265999999999998</v>
      </c>
      <c r="E601" s="3">
        <v>34.704000000000001</v>
      </c>
      <c r="F601" s="3">
        <v>34.881</v>
      </c>
      <c r="G601" s="15">
        <v>2.35</v>
      </c>
      <c r="H601" s="15">
        <v>2.4780000000000002</v>
      </c>
      <c r="I601" s="15">
        <v>2.609</v>
      </c>
      <c r="J601" s="45">
        <v>0</v>
      </c>
      <c r="K601" s="45">
        <v>95</v>
      </c>
      <c r="L601" s="44"/>
      <c r="M601" s="44"/>
      <c r="N601" s="44"/>
      <c r="O601" s="40" t="str">
        <f t="shared" si="28"/>
        <v>6547</v>
      </c>
      <c r="P601" s="39">
        <f t="shared" si="29"/>
        <v>95</v>
      </c>
      <c r="Q601" s="18">
        <f t="shared" si="30"/>
        <v>87.453576000000012</v>
      </c>
    </row>
    <row r="602" spans="1:17" x14ac:dyDescent="0.25">
      <c r="A602" s="40" t="s">
        <v>1364</v>
      </c>
      <c r="B602" s="3">
        <v>1.115</v>
      </c>
      <c r="C602" s="3">
        <v>1.984</v>
      </c>
      <c r="D602" s="3">
        <v>3.0369999999999999</v>
      </c>
      <c r="E602" s="3">
        <v>2.88</v>
      </c>
      <c r="F602" s="3">
        <v>1.7230000000000001</v>
      </c>
      <c r="G602" s="15">
        <v>2.2069999999999999</v>
      </c>
      <c r="H602" s="15">
        <v>2.3279999999999998</v>
      </c>
      <c r="I602" s="15">
        <v>2.4510000000000001</v>
      </c>
      <c r="J602" s="45">
        <v>0</v>
      </c>
      <c r="K602" s="45">
        <v>0</v>
      </c>
      <c r="L602" s="44"/>
      <c r="M602" s="44"/>
      <c r="N602" s="44"/>
      <c r="O602" s="40" t="str">
        <f t="shared" si="28"/>
        <v>6548</v>
      </c>
      <c r="P602" s="39">
        <f t="shared" si="29"/>
        <v>0</v>
      </c>
      <c r="Q602" s="18">
        <f t="shared" si="30"/>
        <v>4.6187519999999997</v>
      </c>
    </row>
    <row r="603" spans="1:17" x14ac:dyDescent="0.25">
      <c r="A603" s="40" t="s">
        <v>1365</v>
      </c>
      <c r="B603" s="3">
        <v>784.976</v>
      </c>
      <c r="C603" s="3">
        <v>808.08</v>
      </c>
      <c r="D603" s="3">
        <v>835.68399999999997</v>
      </c>
      <c r="E603" s="3">
        <v>811.13199999999995</v>
      </c>
      <c r="F603" s="3">
        <v>792.01300000000003</v>
      </c>
      <c r="G603" s="15">
        <v>2.2069999999999999</v>
      </c>
      <c r="H603" s="15">
        <v>2.3279999999999998</v>
      </c>
      <c r="I603" s="15">
        <v>2.4510000000000001</v>
      </c>
      <c r="J603" s="45">
        <v>0</v>
      </c>
      <c r="K603" s="45">
        <v>1604</v>
      </c>
      <c r="L603" s="44"/>
      <c r="M603" s="44"/>
      <c r="N603" s="44"/>
      <c r="O603" s="40" t="str">
        <f t="shared" si="28"/>
        <v>6549</v>
      </c>
      <c r="P603" s="39">
        <f t="shared" si="29"/>
        <v>1604</v>
      </c>
      <c r="Q603" s="18">
        <f t="shared" si="30"/>
        <v>1881.2102399999999</v>
      </c>
    </row>
    <row r="604" spans="1:17" x14ac:dyDescent="0.25">
      <c r="A604" s="40" t="s">
        <v>1366</v>
      </c>
      <c r="B604" s="3">
        <v>128.39699999999999</v>
      </c>
      <c r="C604" s="3">
        <v>130.66999999999999</v>
      </c>
      <c r="D604" s="3">
        <v>133.351</v>
      </c>
      <c r="E604" s="3">
        <v>132.59399999999999</v>
      </c>
      <c r="F604" s="3">
        <v>128.65799999999999</v>
      </c>
      <c r="G604" s="15">
        <v>2.2069999999999999</v>
      </c>
      <c r="H604" s="15">
        <v>2.3279999999999998</v>
      </c>
      <c r="I604" s="15">
        <v>2.4510000000000001</v>
      </c>
      <c r="J604" s="45">
        <v>0</v>
      </c>
      <c r="K604" s="45">
        <v>275</v>
      </c>
      <c r="L604" s="44"/>
      <c r="M604" s="44"/>
      <c r="N604" s="44"/>
      <c r="O604" s="40" t="str">
        <f t="shared" si="28"/>
        <v>6550</v>
      </c>
      <c r="P604" s="39">
        <f t="shared" si="29"/>
        <v>275</v>
      </c>
      <c r="Q604" s="18">
        <f t="shared" si="30"/>
        <v>304.19975999999997</v>
      </c>
    </row>
    <row r="605" spans="1:17" x14ac:dyDescent="0.25">
      <c r="A605" s="40" t="s">
        <v>1367</v>
      </c>
      <c r="B605" s="3">
        <v>137.12899999999999</v>
      </c>
      <c r="C605" s="3">
        <v>137.39099999999999</v>
      </c>
      <c r="D605" s="3">
        <v>137.70099999999999</v>
      </c>
      <c r="E605" s="3">
        <v>137.08000000000001</v>
      </c>
      <c r="F605" s="3">
        <v>136.91</v>
      </c>
      <c r="G605" s="15">
        <v>2.2109999999999999</v>
      </c>
      <c r="H605" s="15">
        <v>2.331</v>
      </c>
      <c r="I605" s="15">
        <v>2.4540000000000002</v>
      </c>
      <c r="J605" s="45">
        <v>0</v>
      </c>
      <c r="K605" s="45">
        <v>287</v>
      </c>
      <c r="L605" s="44"/>
      <c r="M605" s="44"/>
      <c r="N605" s="44"/>
      <c r="O605" s="40" t="str">
        <f t="shared" si="28"/>
        <v>6551</v>
      </c>
      <c r="P605" s="39">
        <f t="shared" si="29"/>
        <v>287</v>
      </c>
      <c r="Q605" s="18">
        <f t="shared" si="30"/>
        <v>320.258421</v>
      </c>
    </row>
    <row r="606" spans="1:17" x14ac:dyDescent="0.25">
      <c r="A606" s="40" t="s">
        <v>1368</v>
      </c>
      <c r="B606" s="3">
        <v>70.668999999999997</v>
      </c>
      <c r="C606" s="3">
        <v>71.542000000000002</v>
      </c>
      <c r="D606" s="3">
        <v>72.522000000000006</v>
      </c>
      <c r="E606" s="3">
        <v>72.626000000000005</v>
      </c>
      <c r="F606" s="3">
        <v>70.549000000000007</v>
      </c>
      <c r="G606" s="15">
        <v>2.274</v>
      </c>
      <c r="H606" s="15">
        <v>2.3980000000000001</v>
      </c>
      <c r="I606" s="15">
        <v>2.524</v>
      </c>
      <c r="J606" s="45">
        <v>0</v>
      </c>
      <c r="K606" s="45">
        <v>388</v>
      </c>
      <c r="L606" s="44"/>
      <c r="M606" s="44"/>
      <c r="N606" s="44"/>
      <c r="O606" s="40" t="str">
        <f t="shared" si="28"/>
        <v>6601</v>
      </c>
      <c r="P606" s="39">
        <f t="shared" si="29"/>
        <v>388</v>
      </c>
      <c r="Q606" s="18">
        <f t="shared" si="30"/>
        <v>171.557716</v>
      </c>
    </row>
    <row r="607" spans="1:17" x14ac:dyDescent="0.25">
      <c r="A607" s="40" t="s">
        <v>1369</v>
      </c>
      <c r="B607" s="3">
        <v>606.07000000000005</v>
      </c>
      <c r="C607" s="3">
        <v>607.47799999999995</v>
      </c>
      <c r="D607" s="3">
        <v>609.03300000000002</v>
      </c>
      <c r="E607" s="3">
        <v>606.68200000000002</v>
      </c>
      <c r="F607" s="3">
        <v>605.99199999999996</v>
      </c>
      <c r="G607" s="15">
        <v>2.4740000000000002</v>
      </c>
      <c r="H607" s="15">
        <v>2.609</v>
      </c>
      <c r="I607" s="15">
        <v>2.746</v>
      </c>
      <c r="J607" s="45">
        <v>0</v>
      </c>
      <c r="K607" s="45">
        <v>1508</v>
      </c>
      <c r="L607" s="44"/>
      <c r="M607" s="44"/>
      <c r="N607" s="44"/>
      <c r="O607" s="40" t="str">
        <f t="shared" si="28"/>
        <v>6602</v>
      </c>
      <c r="P607" s="39">
        <f t="shared" si="29"/>
        <v>1508</v>
      </c>
      <c r="Q607" s="18">
        <f t="shared" si="30"/>
        <v>1584.9101019999998</v>
      </c>
    </row>
    <row r="608" spans="1:17" x14ac:dyDescent="0.25">
      <c r="A608" s="40" t="s">
        <v>1370</v>
      </c>
      <c r="B608" s="3">
        <v>562.35400000000004</v>
      </c>
      <c r="C608" s="3">
        <v>566.85199999999998</v>
      </c>
      <c r="D608" s="3">
        <v>571.85599999999999</v>
      </c>
      <c r="E608" s="3">
        <v>566.44200000000001</v>
      </c>
      <c r="F608" s="3">
        <v>566.875</v>
      </c>
      <c r="G608" s="15">
        <v>2.4740000000000002</v>
      </c>
      <c r="H608" s="15">
        <v>2.609</v>
      </c>
      <c r="I608" s="15">
        <v>2.746</v>
      </c>
      <c r="J608" s="45">
        <v>0</v>
      </c>
      <c r="K608" s="45">
        <v>1201</v>
      </c>
      <c r="L608" s="44"/>
      <c r="M608" s="44"/>
      <c r="N608" s="44"/>
      <c r="O608" s="40" t="str">
        <f t="shared" si="28"/>
        <v>6603</v>
      </c>
      <c r="P608" s="39">
        <f t="shared" si="29"/>
        <v>1201</v>
      </c>
      <c r="Q608" s="18">
        <f t="shared" si="30"/>
        <v>1478.916868</v>
      </c>
    </row>
    <row r="609" spans="1:17" x14ac:dyDescent="0.25">
      <c r="A609" s="40" t="s">
        <v>1371</v>
      </c>
      <c r="B609" s="3">
        <v>179.91399999999999</v>
      </c>
      <c r="C609" s="3">
        <v>181.39099999999999</v>
      </c>
      <c r="D609" s="3">
        <v>183.19900000000001</v>
      </c>
      <c r="E609" s="3">
        <v>182.16800000000001</v>
      </c>
      <c r="F609" s="3">
        <v>181.73500000000001</v>
      </c>
      <c r="G609" s="15">
        <v>2.5209999999999999</v>
      </c>
      <c r="H609" s="15">
        <v>2.6589999999999998</v>
      </c>
      <c r="I609" s="15">
        <v>2.7989999999999999</v>
      </c>
      <c r="J609" s="45">
        <v>0</v>
      </c>
      <c r="K609" s="45">
        <v>386</v>
      </c>
      <c r="L609" s="44"/>
      <c r="M609" s="44"/>
      <c r="N609" s="44"/>
      <c r="O609" s="40" t="str">
        <f t="shared" si="28"/>
        <v>6604</v>
      </c>
      <c r="P609" s="39">
        <f t="shared" si="29"/>
        <v>386</v>
      </c>
      <c r="Q609" s="18">
        <f t="shared" si="30"/>
        <v>482.31866899999994</v>
      </c>
    </row>
    <row r="610" spans="1:17" x14ac:dyDescent="0.25">
      <c r="A610" s="40" t="s">
        <v>1372</v>
      </c>
      <c r="B610" s="3">
        <v>931.97400000000005</v>
      </c>
      <c r="C610" s="3">
        <v>932.99800000000005</v>
      </c>
      <c r="D610" s="3">
        <v>934.23800000000006</v>
      </c>
      <c r="E610" s="3">
        <v>932.90499999999997</v>
      </c>
      <c r="F610" s="3">
        <v>932.36599999999999</v>
      </c>
      <c r="G610" s="15">
        <v>2.5209999999999999</v>
      </c>
      <c r="H610" s="15">
        <v>2.6589999999999998</v>
      </c>
      <c r="I610" s="15">
        <v>2.7989999999999999</v>
      </c>
      <c r="J610" s="45">
        <v>21</v>
      </c>
      <c r="K610" s="45">
        <v>2105</v>
      </c>
      <c r="L610" s="44"/>
      <c r="M610" s="44"/>
      <c r="N610" s="44"/>
      <c r="O610" s="40" t="str">
        <f t="shared" si="28"/>
        <v>6605</v>
      </c>
      <c r="P610" s="39">
        <f t="shared" si="29"/>
        <v>2105</v>
      </c>
      <c r="Q610" s="18">
        <f t="shared" si="30"/>
        <v>2501.8416819999998</v>
      </c>
    </row>
    <row r="611" spans="1:17" x14ac:dyDescent="0.25">
      <c r="A611" s="40" t="s">
        <v>1373</v>
      </c>
      <c r="B611" s="3">
        <v>394.16800000000001</v>
      </c>
      <c r="C611" s="3">
        <v>396.30200000000002</v>
      </c>
      <c r="D611" s="3">
        <v>398.83800000000002</v>
      </c>
      <c r="E611" s="3">
        <v>394.68400000000003</v>
      </c>
      <c r="F611" s="3">
        <v>396.291</v>
      </c>
      <c r="G611" s="15">
        <v>2.5209999999999999</v>
      </c>
      <c r="H611" s="15">
        <v>2.6589999999999998</v>
      </c>
      <c r="I611" s="15">
        <v>2.7989999999999999</v>
      </c>
      <c r="J611" s="45">
        <v>18</v>
      </c>
      <c r="K611" s="45">
        <v>1036</v>
      </c>
      <c r="L611" s="44"/>
      <c r="M611" s="44"/>
      <c r="N611" s="44"/>
      <c r="O611" s="40" t="str">
        <f t="shared" si="28"/>
        <v>6606</v>
      </c>
      <c r="P611" s="39">
        <f t="shared" si="29"/>
        <v>1036</v>
      </c>
      <c r="Q611" s="18">
        <f t="shared" si="30"/>
        <v>1071.767018</v>
      </c>
    </row>
    <row r="612" spans="1:17" x14ac:dyDescent="0.25">
      <c r="A612" s="40" t="s">
        <v>1374</v>
      </c>
      <c r="B612" s="3">
        <v>7.6459999999999999</v>
      </c>
      <c r="C612" s="3">
        <v>9.25</v>
      </c>
      <c r="D612" s="3">
        <v>11.087</v>
      </c>
      <c r="E612" s="3">
        <v>9.8049999999999997</v>
      </c>
      <c r="F612" s="3">
        <v>7.2329999999999997</v>
      </c>
      <c r="G612" s="15">
        <v>2.4740000000000002</v>
      </c>
      <c r="H612" s="15">
        <v>2.609</v>
      </c>
      <c r="I612" s="15">
        <v>2.746</v>
      </c>
      <c r="J612" s="45">
        <v>0</v>
      </c>
      <c r="K612" s="45">
        <v>28</v>
      </c>
      <c r="L612" s="44"/>
      <c r="M612" s="44"/>
      <c r="N612" s="44"/>
      <c r="O612" s="40" t="str">
        <f t="shared" si="28"/>
        <v>6607</v>
      </c>
      <c r="P612" s="39">
        <f t="shared" si="29"/>
        <v>28</v>
      </c>
      <c r="Q612" s="18">
        <f t="shared" si="30"/>
        <v>24.13325</v>
      </c>
    </row>
    <row r="613" spans="1:17" x14ac:dyDescent="0.25">
      <c r="A613" s="40" t="s">
        <v>1375</v>
      </c>
      <c r="B613" s="3">
        <v>194.197</v>
      </c>
      <c r="C613" s="3">
        <v>194.74700000000001</v>
      </c>
      <c r="D613" s="3">
        <v>195.441</v>
      </c>
      <c r="E613" s="3">
        <v>194.95699999999999</v>
      </c>
      <c r="F613" s="3">
        <v>194.83799999999999</v>
      </c>
      <c r="G613" s="15">
        <v>2.5209999999999999</v>
      </c>
      <c r="H613" s="15">
        <v>2.6589999999999998</v>
      </c>
      <c r="I613" s="15">
        <v>2.7989999999999999</v>
      </c>
      <c r="J613" s="45">
        <v>0</v>
      </c>
      <c r="K613" s="45">
        <v>471</v>
      </c>
      <c r="L613" s="44"/>
      <c r="M613" s="44"/>
      <c r="N613" s="44"/>
      <c r="O613" s="40" t="str">
        <f t="shared" si="28"/>
        <v>6608</v>
      </c>
      <c r="P613" s="39">
        <f t="shared" si="29"/>
        <v>471</v>
      </c>
      <c r="Q613" s="18">
        <f t="shared" si="30"/>
        <v>517.83227299999999</v>
      </c>
    </row>
    <row r="614" spans="1:17" x14ac:dyDescent="0.25">
      <c r="A614" s="40" t="s">
        <v>1376</v>
      </c>
      <c r="B614" s="3">
        <v>363.56400000000002</v>
      </c>
      <c r="C614" s="3">
        <v>364.56799999999998</v>
      </c>
      <c r="D614" s="3">
        <v>365.834</v>
      </c>
      <c r="E614" s="3">
        <v>364.91899999999998</v>
      </c>
      <c r="F614" s="3">
        <v>364.67700000000002</v>
      </c>
      <c r="G614" s="15">
        <v>2.5209999999999999</v>
      </c>
      <c r="H614" s="15">
        <v>2.6589999999999998</v>
      </c>
      <c r="I614" s="15">
        <v>2.7989999999999999</v>
      </c>
      <c r="J614" s="45">
        <v>11</v>
      </c>
      <c r="K614" s="45">
        <v>885</v>
      </c>
      <c r="L614" s="44"/>
      <c r="M614" s="44"/>
      <c r="N614" s="44"/>
      <c r="O614" s="40" t="str">
        <f t="shared" si="28"/>
        <v>6609</v>
      </c>
      <c r="P614" s="39">
        <f t="shared" si="29"/>
        <v>885</v>
      </c>
      <c r="Q614" s="18">
        <f t="shared" si="30"/>
        <v>980.38631199999986</v>
      </c>
    </row>
    <row r="615" spans="1:17" x14ac:dyDescent="0.25">
      <c r="A615" s="40" t="s">
        <v>1377</v>
      </c>
      <c r="B615" s="3">
        <v>0.54500000000000004</v>
      </c>
      <c r="C615" s="3">
        <v>1.0880000000000001</v>
      </c>
      <c r="D615" s="3">
        <v>1.7969999999999999</v>
      </c>
      <c r="E615" s="3">
        <v>1.39</v>
      </c>
      <c r="F615" s="3">
        <v>1.173</v>
      </c>
      <c r="G615" s="15">
        <v>2.2069999999999999</v>
      </c>
      <c r="H615" s="15">
        <v>2.3279999999999998</v>
      </c>
      <c r="I615" s="15">
        <v>2.4510000000000001</v>
      </c>
      <c r="J615" s="45">
        <v>20</v>
      </c>
      <c r="K615" s="45">
        <v>333</v>
      </c>
      <c r="L615" s="44"/>
      <c r="M615" s="44"/>
      <c r="N615" s="44"/>
      <c r="O615" s="40" t="str">
        <f t="shared" si="28"/>
        <v>6610</v>
      </c>
      <c r="P615" s="39">
        <f t="shared" si="29"/>
        <v>333</v>
      </c>
      <c r="Q615" s="18">
        <f t="shared" si="30"/>
        <v>22.532864</v>
      </c>
    </row>
    <row r="616" spans="1:17" x14ac:dyDescent="0.25">
      <c r="A616" s="40" t="s">
        <v>1378</v>
      </c>
      <c r="B616" s="3">
        <v>172.02500000000001</v>
      </c>
      <c r="C616" s="3">
        <v>173.09200000000001</v>
      </c>
      <c r="D616" s="3">
        <v>174.46299999999999</v>
      </c>
      <c r="E616" s="3">
        <v>173.80500000000001</v>
      </c>
      <c r="F616" s="3">
        <v>173.30799999999999</v>
      </c>
      <c r="G616" s="15">
        <v>2.2069999999999999</v>
      </c>
      <c r="H616" s="15">
        <v>2.3279999999999998</v>
      </c>
      <c r="I616" s="15">
        <v>2.4510000000000001</v>
      </c>
      <c r="J616" s="45">
        <v>20</v>
      </c>
      <c r="K616" s="45">
        <v>367</v>
      </c>
      <c r="L616" s="44"/>
      <c r="M616" s="44"/>
      <c r="N616" s="44"/>
      <c r="O616" s="40" t="str">
        <f t="shared" si="28"/>
        <v>6611</v>
      </c>
      <c r="P616" s="39">
        <f t="shared" si="29"/>
        <v>367</v>
      </c>
      <c r="Q616" s="18">
        <f t="shared" si="30"/>
        <v>422.95817599999998</v>
      </c>
    </row>
    <row r="617" spans="1:17" x14ac:dyDescent="0.25">
      <c r="A617" s="40" t="s">
        <v>1379</v>
      </c>
      <c r="B617" s="3">
        <v>0.17699999999999999</v>
      </c>
      <c r="C617" s="3">
        <v>0.35</v>
      </c>
      <c r="D617" s="3">
        <v>0.57399999999999995</v>
      </c>
      <c r="E617" s="3">
        <v>0.58799999999999997</v>
      </c>
      <c r="F617" s="3">
        <v>0.38500000000000001</v>
      </c>
      <c r="G617" s="15">
        <v>2.7970000000000002</v>
      </c>
      <c r="H617" s="15">
        <v>2.95</v>
      </c>
      <c r="I617" s="15">
        <v>3.105</v>
      </c>
      <c r="J617" s="45">
        <v>0</v>
      </c>
      <c r="K617" s="45">
        <v>12</v>
      </c>
      <c r="L617" s="44"/>
      <c r="M617" s="44"/>
      <c r="N617" s="44"/>
      <c r="O617" s="40" t="str">
        <f t="shared" si="28"/>
        <v>6612</v>
      </c>
      <c r="P617" s="39">
        <f t="shared" si="29"/>
        <v>12</v>
      </c>
      <c r="Q617" s="18">
        <f t="shared" si="30"/>
        <v>1.0325</v>
      </c>
    </row>
    <row r="618" spans="1:17" x14ac:dyDescent="0.25">
      <c r="A618" s="40" t="s">
        <v>1380</v>
      </c>
      <c r="B618" s="3">
        <v>524.06799999999998</v>
      </c>
      <c r="C618" s="3">
        <v>526.37800000000004</v>
      </c>
      <c r="D618" s="3">
        <v>529.24099999999999</v>
      </c>
      <c r="E618" s="3">
        <v>525.94299999999998</v>
      </c>
      <c r="F618" s="3">
        <v>526.96</v>
      </c>
      <c r="G618" s="15">
        <v>2.7970000000000002</v>
      </c>
      <c r="H618" s="15">
        <v>2.95</v>
      </c>
      <c r="I618" s="15">
        <v>3.105</v>
      </c>
      <c r="J618" s="45">
        <v>0</v>
      </c>
      <c r="K618" s="45">
        <v>1390</v>
      </c>
      <c r="L618" s="44"/>
      <c r="M618" s="44"/>
      <c r="N618" s="44"/>
      <c r="O618" s="40" t="str">
        <f t="shared" si="28"/>
        <v>6613</v>
      </c>
      <c r="P618" s="39">
        <f t="shared" si="29"/>
        <v>1390</v>
      </c>
      <c r="Q618" s="18">
        <f t="shared" si="30"/>
        <v>1552.8151000000003</v>
      </c>
    </row>
    <row r="619" spans="1:17" x14ac:dyDescent="0.25">
      <c r="A619" s="40" t="s">
        <v>1381</v>
      </c>
      <c r="B619" s="3">
        <v>676.48400000000004</v>
      </c>
      <c r="C619" s="3">
        <v>677.62</v>
      </c>
      <c r="D619" s="3">
        <v>678.91399999999999</v>
      </c>
      <c r="E619" s="3">
        <v>676.83900000000006</v>
      </c>
      <c r="F619" s="3">
        <v>677.83699999999999</v>
      </c>
      <c r="G619" s="15">
        <v>2.1219999999999999</v>
      </c>
      <c r="H619" s="15">
        <v>2.2370000000000001</v>
      </c>
      <c r="I619" s="15">
        <v>2.355</v>
      </c>
      <c r="J619" s="45">
        <v>0</v>
      </c>
      <c r="K619" s="45">
        <v>1898</v>
      </c>
      <c r="L619" s="44"/>
      <c r="M619" s="44"/>
      <c r="N619" s="44"/>
      <c r="O619" s="40" t="str">
        <f t="shared" si="28"/>
        <v>6614</v>
      </c>
      <c r="P619" s="39">
        <f t="shared" si="29"/>
        <v>1898</v>
      </c>
      <c r="Q619" s="18">
        <f t="shared" si="30"/>
        <v>1515.8359400000002</v>
      </c>
    </row>
    <row r="620" spans="1:17" x14ac:dyDescent="0.25">
      <c r="A620" s="40" t="s">
        <v>1382</v>
      </c>
      <c r="B620" s="3">
        <v>234.58500000000001</v>
      </c>
      <c r="C620" s="3">
        <v>237.61</v>
      </c>
      <c r="D620" s="3">
        <v>241.09</v>
      </c>
      <c r="E620" s="3">
        <v>236.97</v>
      </c>
      <c r="F620" s="3">
        <v>235.614</v>
      </c>
      <c r="G620" s="15">
        <v>2.1219999999999999</v>
      </c>
      <c r="H620" s="15">
        <v>2.2370000000000001</v>
      </c>
      <c r="I620" s="15">
        <v>2.355</v>
      </c>
      <c r="J620" s="45">
        <v>0</v>
      </c>
      <c r="K620" s="45">
        <v>445</v>
      </c>
      <c r="L620" s="44"/>
      <c r="M620" s="44"/>
      <c r="N620" s="44"/>
      <c r="O620" s="40" t="str">
        <f t="shared" si="28"/>
        <v>6615</v>
      </c>
      <c r="P620" s="39">
        <f t="shared" si="29"/>
        <v>445</v>
      </c>
      <c r="Q620" s="18">
        <f t="shared" si="30"/>
        <v>531.53357000000005</v>
      </c>
    </row>
    <row r="621" spans="1:17" x14ac:dyDescent="0.25">
      <c r="A621" s="40" t="s">
        <v>1383</v>
      </c>
      <c r="B621" s="3">
        <v>219.47300000000001</v>
      </c>
      <c r="C621" s="3">
        <v>220.029</v>
      </c>
      <c r="D621" s="3">
        <v>220.73099999999999</v>
      </c>
      <c r="E621" s="3">
        <v>219.75299999999999</v>
      </c>
      <c r="F621" s="3">
        <v>219.46799999999999</v>
      </c>
      <c r="G621" s="15">
        <v>2.2069999999999999</v>
      </c>
      <c r="H621" s="15">
        <v>2.3279999999999998</v>
      </c>
      <c r="I621" s="15">
        <v>2.4510000000000001</v>
      </c>
      <c r="J621" s="45">
        <v>0</v>
      </c>
      <c r="K621" s="45">
        <v>744</v>
      </c>
      <c r="L621" s="44"/>
      <c r="M621" s="44"/>
      <c r="N621" s="44"/>
      <c r="O621" s="40" t="str">
        <f t="shared" si="28"/>
        <v>6616</v>
      </c>
      <c r="P621" s="39">
        <f t="shared" si="29"/>
        <v>744</v>
      </c>
      <c r="Q621" s="18">
        <f t="shared" si="30"/>
        <v>512.22751199999993</v>
      </c>
    </row>
    <row r="622" spans="1:17" x14ac:dyDescent="0.25">
      <c r="A622" s="40" t="s">
        <v>1384</v>
      </c>
      <c r="B622" s="3">
        <v>6.7000000000000004E-2</v>
      </c>
      <c r="C622" s="3">
        <v>0.13200000000000001</v>
      </c>
      <c r="D622" s="3">
        <v>0.215</v>
      </c>
      <c r="E622" s="3">
        <v>0.05</v>
      </c>
      <c r="F622" s="3">
        <v>0.14299999999999999</v>
      </c>
      <c r="G622" s="15">
        <v>2.2069999999999999</v>
      </c>
      <c r="H622" s="15">
        <v>2.3279999999999998</v>
      </c>
      <c r="I622" s="15">
        <v>2.4510000000000001</v>
      </c>
      <c r="J622" s="45">
        <v>0</v>
      </c>
      <c r="K622" s="45">
        <v>20</v>
      </c>
      <c r="L622" s="44"/>
      <c r="M622" s="44"/>
      <c r="N622" s="44"/>
      <c r="O622" s="40" t="str">
        <f t="shared" si="28"/>
        <v>6617</v>
      </c>
      <c r="P622" s="39">
        <f t="shared" si="29"/>
        <v>20</v>
      </c>
      <c r="Q622" s="18">
        <f t="shared" si="30"/>
        <v>0.30729600000000001</v>
      </c>
    </row>
    <row r="623" spans="1:17" x14ac:dyDescent="0.25">
      <c r="A623" s="40" t="s">
        <v>1385</v>
      </c>
      <c r="B623" s="3">
        <v>150.37700000000001</v>
      </c>
      <c r="C623" s="3">
        <v>151.333</v>
      </c>
      <c r="D623" s="3">
        <v>152.583</v>
      </c>
      <c r="E623" s="3">
        <v>150.97300000000001</v>
      </c>
      <c r="F623" s="3">
        <v>151.577</v>
      </c>
      <c r="G623" s="15">
        <v>2.7970000000000002</v>
      </c>
      <c r="H623" s="15">
        <v>2.95</v>
      </c>
      <c r="I623" s="15">
        <v>3.105</v>
      </c>
      <c r="J623" s="45">
        <v>38</v>
      </c>
      <c r="K623" s="45">
        <v>620</v>
      </c>
      <c r="L623" s="44"/>
      <c r="M623" s="44"/>
      <c r="N623" s="44"/>
      <c r="O623" s="40" t="str">
        <f t="shared" si="28"/>
        <v>6618</v>
      </c>
      <c r="P623" s="39">
        <f t="shared" si="29"/>
        <v>620</v>
      </c>
      <c r="Q623" s="18">
        <f t="shared" si="30"/>
        <v>484.43235000000004</v>
      </c>
    </row>
    <row r="624" spans="1:17" x14ac:dyDescent="0.25">
      <c r="A624" s="40" t="s">
        <v>1386</v>
      </c>
      <c r="B624" s="3">
        <v>108.121</v>
      </c>
      <c r="C624" s="3">
        <v>108.556</v>
      </c>
      <c r="D624" s="3">
        <v>109.119</v>
      </c>
      <c r="E624" s="3">
        <v>108.771</v>
      </c>
      <c r="F624" s="3">
        <v>108.636</v>
      </c>
      <c r="G624" s="15">
        <v>2.2069999999999999</v>
      </c>
      <c r="H624" s="15">
        <v>2.3279999999999998</v>
      </c>
      <c r="I624" s="15">
        <v>2.4510000000000001</v>
      </c>
      <c r="J624" s="45">
        <v>0</v>
      </c>
      <c r="K624" s="45">
        <v>150</v>
      </c>
      <c r="L624" s="44"/>
      <c r="M624" s="44"/>
      <c r="N624" s="44"/>
      <c r="O624" s="40" t="str">
        <f t="shared" si="28"/>
        <v>6619</v>
      </c>
      <c r="P624" s="39">
        <f t="shared" si="29"/>
        <v>150</v>
      </c>
      <c r="Q624" s="18">
        <f t="shared" si="30"/>
        <v>252.71836799999997</v>
      </c>
    </row>
    <row r="625" spans="1:17" x14ac:dyDescent="0.25">
      <c r="A625" s="40" t="s">
        <v>1387</v>
      </c>
      <c r="B625" s="3">
        <v>171.28700000000001</v>
      </c>
      <c r="C625" s="3">
        <v>171.69300000000001</v>
      </c>
      <c r="D625" s="3">
        <v>172.21799999999999</v>
      </c>
      <c r="E625" s="3">
        <v>171.732</v>
      </c>
      <c r="F625" s="3">
        <v>171.78399999999999</v>
      </c>
      <c r="G625" s="15">
        <v>2.2069999999999999</v>
      </c>
      <c r="H625" s="15">
        <v>2.3279999999999998</v>
      </c>
      <c r="I625" s="15">
        <v>2.4510000000000001</v>
      </c>
      <c r="J625" s="45">
        <v>0</v>
      </c>
      <c r="K625" s="45">
        <v>304</v>
      </c>
      <c r="L625" s="44"/>
      <c r="M625" s="44"/>
      <c r="N625" s="44"/>
      <c r="O625" s="40" t="str">
        <f t="shared" si="28"/>
        <v>6620</v>
      </c>
      <c r="P625" s="39">
        <f t="shared" si="29"/>
        <v>304</v>
      </c>
      <c r="Q625" s="18">
        <f t="shared" si="30"/>
        <v>399.70130399999999</v>
      </c>
    </row>
    <row r="626" spans="1:17" x14ac:dyDescent="0.25">
      <c r="A626" s="40" t="s">
        <v>1388</v>
      </c>
      <c r="B626" s="3">
        <v>135.13999999999999</v>
      </c>
      <c r="C626" s="3">
        <v>135.59200000000001</v>
      </c>
      <c r="D626" s="3">
        <v>136.178</v>
      </c>
      <c r="E626" s="3">
        <v>135.602</v>
      </c>
      <c r="F626" s="3">
        <v>135.70500000000001</v>
      </c>
      <c r="G626" s="15">
        <v>2.7970000000000002</v>
      </c>
      <c r="H626" s="15">
        <v>2.95</v>
      </c>
      <c r="I626" s="15">
        <v>3.105</v>
      </c>
      <c r="J626" s="45">
        <v>20</v>
      </c>
      <c r="K626" s="45">
        <v>184</v>
      </c>
      <c r="L626" s="44"/>
      <c r="M626" s="44"/>
      <c r="N626" s="44"/>
      <c r="O626" s="40" t="str">
        <f t="shared" si="28"/>
        <v>6621</v>
      </c>
      <c r="P626" s="39">
        <f t="shared" si="29"/>
        <v>184</v>
      </c>
      <c r="Q626" s="18">
        <f t="shared" si="30"/>
        <v>419.99640000000005</v>
      </c>
    </row>
    <row r="627" spans="1:17" x14ac:dyDescent="0.25">
      <c r="A627" s="40" t="s">
        <v>1389</v>
      </c>
      <c r="B627" s="3">
        <v>585.66600000000005</v>
      </c>
      <c r="C627" s="3">
        <v>590.71500000000003</v>
      </c>
      <c r="D627" s="3">
        <v>596.87800000000004</v>
      </c>
      <c r="E627" s="3">
        <v>590.88199999999995</v>
      </c>
      <c r="F627" s="3">
        <v>591.97500000000002</v>
      </c>
      <c r="G627" s="15">
        <v>2.1219999999999999</v>
      </c>
      <c r="H627" s="15">
        <v>2.2370000000000001</v>
      </c>
      <c r="I627" s="15">
        <v>2.355</v>
      </c>
      <c r="J627" s="45">
        <v>0</v>
      </c>
      <c r="K627" s="45">
        <v>1494</v>
      </c>
      <c r="L627" s="44"/>
      <c r="M627" s="44"/>
      <c r="N627" s="44"/>
      <c r="O627" s="40" t="str">
        <f t="shared" si="28"/>
        <v>6622</v>
      </c>
      <c r="P627" s="39">
        <f t="shared" si="29"/>
        <v>1494</v>
      </c>
      <c r="Q627" s="18">
        <f t="shared" si="30"/>
        <v>1321.4294550000002</v>
      </c>
    </row>
    <row r="628" spans="1:17" x14ac:dyDescent="0.25">
      <c r="A628" s="40" t="s">
        <v>1390</v>
      </c>
      <c r="B628" s="3">
        <v>422.65300000000002</v>
      </c>
      <c r="C628" s="3">
        <v>425.24200000000002</v>
      </c>
      <c r="D628" s="3">
        <v>428.28800000000001</v>
      </c>
      <c r="E628" s="3">
        <v>424.06099999999998</v>
      </c>
      <c r="F628" s="3">
        <v>425.79</v>
      </c>
      <c r="G628" s="15">
        <v>2.1219999999999999</v>
      </c>
      <c r="H628" s="15">
        <v>2.2370000000000001</v>
      </c>
      <c r="I628" s="15">
        <v>2.355</v>
      </c>
      <c r="J628" s="45">
        <v>0</v>
      </c>
      <c r="K628" s="45">
        <v>1062</v>
      </c>
      <c r="L628" s="44"/>
      <c r="M628" s="44"/>
      <c r="N628" s="44"/>
      <c r="O628" s="40" t="str">
        <f t="shared" si="28"/>
        <v>6623</v>
      </c>
      <c r="P628" s="39">
        <f t="shared" si="29"/>
        <v>1062</v>
      </c>
      <c r="Q628" s="18">
        <f t="shared" si="30"/>
        <v>951.26635400000009</v>
      </c>
    </row>
    <row r="629" spans="1:17" x14ac:dyDescent="0.25">
      <c r="A629" s="40" t="s">
        <v>1391</v>
      </c>
      <c r="B629" s="3">
        <v>226.23</v>
      </c>
      <c r="C629" s="3">
        <v>226.523</v>
      </c>
      <c r="D629" s="3">
        <v>226.88399999999999</v>
      </c>
      <c r="E629" s="3">
        <v>226.137</v>
      </c>
      <c r="F629" s="3">
        <v>226.33600000000001</v>
      </c>
      <c r="G629" s="15">
        <v>2.2069999999999999</v>
      </c>
      <c r="H629" s="15">
        <v>2.3279999999999998</v>
      </c>
      <c r="I629" s="15">
        <v>2.4510000000000001</v>
      </c>
      <c r="J629" s="45">
        <v>0</v>
      </c>
      <c r="K629" s="45">
        <v>418</v>
      </c>
      <c r="L629" s="44"/>
      <c r="M629" s="44"/>
      <c r="N629" s="44"/>
      <c r="O629" s="40" t="str">
        <f t="shared" si="28"/>
        <v>6624</v>
      </c>
      <c r="P629" s="39">
        <f t="shared" si="29"/>
        <v>418</v>
      </c>
      <c r="Q629" s="18">
        <f t="shared" si="30"/>
        <v>527.3455439999999</v>
      </c>
    </row>
    <row r="630" spans="1:17" x14ac:dyDescent="0.25">
      <c r="A630" s="40" t="s">
        <v>1392</v>
      </c>
      <c r="B630" s="3">
        <v>96.873999999999995</v>
      </c>
      <c r="C630" s="3">
        <v>97.643000000000001</v>
      </c>
      <c r="D630" s="3">
        <v>98.594999999999999</v>
      </c>
      <c r="E630" s="3">
        <v>97.334999999999994</v>
      </c>
      <c r="F630" s="3">
        <v>97.662999999999997</v>
      </c>
      <c r="G630" s="15">
        <v>2.2069999999999999</v>
      </c>
      <c r="H630" s="15">
        <v>2.3279999999999998</v>
      </c>
      <c r="I630" s="15">
        <v>2.4510000000000001</v>
      </c>
      <c r="J630" s="45">
        <v>0</v>
      </c>
      <c r="K630" s="45">
        <v>215</v>
      </c>
      <c r="L630" s="44"/>
      <c r="M630" s="44"/>
      <c r="N630" s="44"/>
      <c r="O630" s="40" t="str">
        <f t="shared" si="28"/>
        <v>6625</v>
      </c>
      <c r="P630" s="39">
        <f t="shared" si="29"/>
        <v>215</v>
      </c>
      <c r="Q630" s="18">
        <f t="shared" si="30"/>
        <v>227.31290399999997</v>
      </c>
    </row>
    <row r="631" spans="1:17" x14ac:dyDescent="0.25">
      <c r="A631" s="40" t="s">
        <v>1393</v>
      </c>
      <c r="B631" s="3">
        <v>9.2929999999999993</v>
      </c>
      <c r="C631" s="3">
        <v>10.009</v>
      </c>
      <c r="D631" s="3">
        <v>10.87</v>
      </c>
      <c r="E631" s="3">
        <v>9.7959999999999994</v>
      </c>
      <c r="F631" s="3">
        <v>9.5009999999999994</v>
      </c>
      <c r="G631" s="15">
        <v>2.7970000000000002</v>
      </c>
      <c r="H631" s="15">
        <v>2.95</v>
      </c>
      <c r="I631" s="15">
        <v>3.105</v>
      </c>
      <c r="J631" s="45">
        <v>0</v>
      </c>
      <c r="K631" s="45">
        <v>33</v>
      </c>
      <c r="L631" s="44"/>
      <c r="M631" s="44"/>
      <c r="N631" s="44"/>
      <c r="O631" s="40" t="str">
        <f t="shared" si="28"/>
        <v>6626</v>
      </c>
      <c r="P631" s="39">
        <f t="shared" si="29"/>
        <v>33</v>
      </c>
      <c r="Q631" s="18">
        <f t="shared" si="30"/>
        <v>29.526550000000004</v>
      </c>
    </row>
    <row r="632" spans="1:17" x14ac:dyDescent="0.25">
      <c r="A632" s="40" t="s">
        <v>1394</v>
      </c>
      <c r="B632" s="3">
        <v>37.878999999999998</v>
      </c>
      <c r="C632" s="3">
        <v>38.475000000000001</v>
      </c>
      <c r="D632" s="3">
        <v>39.156999999999996</v>
      </c>
      <c r="E632" s="3">
        <v>37.911000000000001</v>
      </c>
      <c r="F632" s="3">
        <v>37.253</v>
      </c>
      <c r="G632" s="15">
        <v>2.1219999999999999</v>
      </c>
      <c r="H632" s="15">
        <v>2.2370000000000001</v>
      </c>
      <c r="I632" s="15">
        <v>2.355</v>
      </c>
      <c r="J632" s="45">
        <v>0</v>
      </c>
      <c r="K632" s="45">
        <v>114</v>
      </c>
      <c r="L632" s="44"/>
      <c r="M632" s="44"/>
      <c r="N632" s="44"/>
      <c r="O632" s="40" t="str">
        <f t="shared" si="28"/>
        <v>6627</v>
      </c>
      <c r="P632" s="39">
        <f t="shared" si="29"/>
        <v>114</v>
      </c>
      <c r="Q632" s="18">
        <f t="shared" si="30"/>
        <v>86.06857500000001</v>
      </c>
    </row>
    <row r="633" spans="1:17" x14ac:dyDescent="0.25">
      <c r="A633" s="40" t="s">
        <v>1395</v>
      </c>
      <c r="B633" s="3">
        <v>0.72199999999999998</v>
      </c>
      <c r="C633" s="3">
        <v>1.264</v>
      </c>
      <c r="D633" s="3">
        <v>1.9079999999999999</v>
      </c>
      <c r="E633" s="3">
        <v>1.68</v>
      </c>
      <c r="F633" s="3">
        <v>0</v>
      </c>
      <c r="G633" s="15">
        <v>2.2069999999999999</v>
      </c>
      <c r="H633" s="15">
        <v>2.3279999999999998</v>
      </c>
      <c r="I633" s="15">
        <v>2.4510000000000001</v>
      </c>
      <c r="J633" s="45">
        <v>0</v>
      </c>
      <c r="K633" s="45">
        <v>16</v>
      </c>
      <c r="L633" s="44"/>
      <c r="M633" s="44"/>
      <c r="N633" s="44"/>
      <c r="O633" s="40" t="str">
        <f t="shared" si="28"/>
        <v>6628</v>
      </c>
      <c r="P633" s="39">
        <f t="shared" si="29"/>
        <v>16</v>
      </c>
      <c r="Q633" s="18">
        <f t="shared" si="30"/>
        <v>2.9425919999999999</v>
      </c>
    </row>
    <row r="634" spans="1:17" x14ac:dyDescent="0.25">
      <c r="A634" s="40" t="s">
        <v>1396</v>
      </c>
      <c r="B634" s="3">
        <v>354.20100000000002</v>
      </c>
      <c r="C634" s="3">
        <v>357.80200000000002</v>
      </c>
      <c r="D634" s="3">
        <v>361.91699999999997</v>
      </c>
      <c r="E634" s="3">
        <v>359.70600000000002</v>
      </c>
      <c r="F634" s="3">
        <v>356.58600000000001</v>
      </c>
      <c r="G634" s="15">
        <v>2.2069999999999999</v>
      </c>
      <c r="H634" s="15">
        <v>2.3279999999999998</v>
      </c>
      <c r="I634" s="15">
        <v>2.4510000000000001</v>
      </c>
      <c r="J634" s="45">
        <v>0</v>
      </c>
      <c r="K634" s="45">
        <v>961</v>
      </c>
      <c r="L634" s="44"/>
      <c r="M634" s="44"/>
      <c r="N634" s="44"/>
      <c r="O634" s="40" t="str">
        <f t="shared" si="28"/>
        <v>6629</v>
      </c>
      <c r="P634" s="39">
        <f t="shared" si="29"/>
        <v>961</v>
      </c>
      <c r="Q634" s="18">
        <f t="shared" si="30"/>
        <v>832.96305599999994</v>
      </c>
    </row>
    <row r="635" spans="1:17" x14ac:dyDescent="0.25">
      <c r="A635" s="40" t="s">
        <v>1397</v>
      </c>
      <c r="B635" s="3">
        <v>97.46</v>
      </c>
      <c r="C635" s="3">
        <v>98.364000000000004</v>
      </c>
      <c r="D635" s="3">
        <v>99.396000000000001</v>
      </c>
      <c r="E635" s="3">
        <v>98.334999999999994</v>
      </c>
      <c r="F635" s="3">
        <v>97.478999999999999</v>
      </c>
      <c r="G635" s="15">
        <v>2.7970000000000002</v>
      </c>
      <c r="H635" s="15">
        <v>2.95</v>
      </c>
      <c r="I635" s="15">
        <v>3.105</v>
      </c>
      <c r="J635" s="45">
        <v>0</v>
      </c>
      <c r="K635" s="45">
        <v>193</v>
      </c>
      <c r="L635" s="44"/>
      <c r="M635" s="44"/>
      <c r="N635" s="44"/>
      <c r="O635" s="40" t="str">
        <f t="shared" si="28"/>
        <v>6630</v>
      </c>
      <c r="P635" s="39">
        <f t="shared" si="29"/>
        <v>193</v>
      </c>
      <c r="Q635" s="18">
        <f t="shared" si="30"/>
        <v>290.17380000000003</v>
      </c>
    </row>
    <row r="636" spans="1:17" x14ac:dyDescent="0.25">
      <c r="A636" s="40" t="s">
        <v>1398</v>
      </c>
      <c r="B636" s="3">
        <v>100.881</v>
      </c>
      <c r="C636" s="3">
        <v>101.932</v>
      </c>
      <c r="D636" s="3">
        <v>103.11799999999999</v>
      </c>
      <c r="E636" s="3">
        <v>102.532</v>
      </c>
      <c r="F636" s="3">
        <v>100.489</v>
      </c>
      <c r="G636" s="15">
        <v>2.7970000000000002</v>
      </c>
      <c r="H636" s="15">
        <v>2.95</v>
      </c>
      <c r="I636" s="15">
        <v>3.105</v>
      </c>
      <c r="J636" s="45">
        <v>0</v>
      </c>
      <c r="K636" s="45">
        <v>223</v>
      </c>
      <c r="L636" s="44"/>
      <c r="M636" s="44"/>
      <c r="N636" s="44"/>
      <c r="O636" s="40" t="str">
        <f t="shared" si="28"/>
        <v>6631</v>
      </c>
      <c r="P636" s="39">
        <f t="shared" si="29"/>
        <v>223</v>
      </c>
      <c r="Q636" s="18">
        <f t="shared" si="30"/>
        <v>300.69940000000003</v>
      </c>
    </row>
    <row r="637" spans="1:17" x14ac:dyDescent="0.25">
      <c r="A637" s="40" t="s">
        <v>1399</v>
      </c>
      <c r="B637" s="3">
        <v>6.6440000000000001</v>
      </c>
      <c r="C637" s="3">
        <v>6.9139999999999997</v>
      </c>
      <c r="D637" s="3">
        <v>7.2229999999999999</v>
      </c>
      <c r="E637" s="3">
        <v>6.734</v>
      </c>
      <c r="F637" s="3">
        <v>6.258</v>
      </c>
      <c r="G637" s="15">
        <v>2.4449999999999998</v>
      </c>
      <c r="H637" s="15">
        <v>2.5779999999999998</v>
      </c>
      <c r="I637" s="15">
        <v>2.7149999999999999</v>
      </c>
      <c r="J637" s="45">
        <v>0</v>
      </c>
      <c r="K637" s="45">
        <v>25</v>
      </c>
      <c r="L637" s="44"/>
      <c r="M637" s="44"/>
      <c r="N637" s="44"/>
      <c r="O637" s="40" t="str">
        <f t="shared" si="28"/>
        <v>6632</v>
      </c>
      <c r="P637" s="39">
        <f t="shared" si="29"/>
        <v>25</v>
      </c>
      <c r="Q637" s="18">
        <f t="shared" si="30"/>
        <v>17.824292</v>
      </c>
    </row>
    <row r="638" spans="1:17" x14ac:dyDescent="0.25">
      <c r="A638" s="40" t="s">
        <v>1400</v>
      </c>
      <c r="B638" s="3">
        <v>28.481000000000002</v>
      </c>
      <c r="C638" s="3">
        <v>30.123999999999999</v>
      </c>
      <c r="D638" s="3">
        <v>31.991</v>
      </c>
      <c r="E638" s="3">
        <v>31.173999999999999</v>
      </c>
      <c r="F638" s="3">
        <v>26.942</v>
      </c>
      <c r="G638" s="15">
        <v>2.4449999999999998</v>
      </c>
      <c r="H638" s="15">
        <v>2.5779999999999998</v>
      </c>
      <c r="I638" s="15">
        <v>2.7149999999999999</v>
      </c>
      <c r="J638" s="45">
        <v>0</v>
      </c>
      <c r="K638" s="45">
        <v>85</v>
      </c>
      <c r="L638" s="44"/>
      <c r="M638" s="44"/>
      <c r="N638" s="44"/>
      <c r="O638" s="40" t="str">
        <f t="shared" si="28"/>
        <v>6633</v>
      </c>
      <c r="P638" s="39">
        <f t="shared" si="29"/>
        <v>85</v>
      </c>
      <c r="Q638" s="18">
        <f t="shared" si="30"/>
        <v>77.659671999999986</v>
      </c>
    </row>
    <row r="639" spans="1:17" x14ac:dyDescent="0.25">
      <c r="A639" s="40" t="s">
        <v>1401</v>
      </c>
      <c r="B639" s="3">
        <v>87.036000000000001</v>
      </c>
      <c r="C639" s="3">
        <v>90.454999999999998</v>
      </c>
      <c r="D639" s="3">
        <v>94.697000000000003</v>
      </c>
      <c r="E639" s="3">
        <v>91.528000000000006</v>
      </c>
      <c r="F639" s="3">
        <v>89.775999999999996</v>
      </c>
      <c r="G639" s="15">
        <v>2.4449999999999998</v>
      </c>
      <c r="H639" s="15">
        <v>2.5779999999999998</v>
      </c>
      <c r="I639" s="15">
        <v>2.7149999999999999</v>
      </c>
      <c r="J639" s="45">
        <v>0</v>
      </c>
      <c r="K639" s="45">
        <v>289</v>
      </c>
      <c r="L639" s="44"/>
      <c r="M639" s="44"/>
      <c r="N639" s="44"/>
      <c r="O639" s="40" t="str">
        <f t="shared" si="28"/>
        <v>6701</v>
      </c>
      <c r="P639" s="39">
        <f t="shared" si="29"/>
        <v>289</v>
      </c>
      <c r="Q639" s="18">
        <f t="shared" si="30"/>
        <v>233.19298999999998</v>
      </c>
    </row>
    <row r="640" spans="1:17" x14ac:dyDescent="0.25">
      <c r="A640" s="40" t="s">
        <v>1402</v>
      </c>
      <c r="B640" s="3">
        <v>97.313999999999993</v>
      </c>
      <c r="C640" s="3">
        <v>98.387</v>
      </c>
      <c r="D640" s="3">
        <v>99.697999999999993</v>
      </c>
      <c r="E640" s="3">
        <v>98.238</v>
      </c>
      <c r="F640" s="3">
        <v>97.787000000000006</v>
      </c>
      <c r="G640" s="15">
        <v>2.4449999999999998</v>
      </c>
      <c r="H640" s="15">
        <v>2.5779999999999998</v>
      </c>
      <c r="I640" s="15">
        <v>2.7149999999999999</v>
      </c>
      <c r="J640" s="45">
        <v>0</v>
      </c>
      <c r="K640" s="45">
        <v>202</v>
      </c>
      <c r="L640" s="44"/>
      <c r="M640" s="44"/>
      <c r="N640" s="44"/>
      <c r="O640" s="40" t="str">
        <f t="shared" si="28"/>
        <v>6702</v>
      </c>
      <c r="P640" s="39">
        <f t="shared" si="29"/>
        <v>202</v>
      </c>
      <c r="Q640" s="18">
        <f t="shared" si="30"/>
        <v>253.64168599999999</v>
      </c>
    </row>
    <row r="641" spans="1:17" x14ac:dyDescent="0.25">
      <c r="A641" s="40" t="s">
        <v>1403</v>
      </c>
      <c r="B641" s="3">
        <v>254.22399999999999</v>
      </c>
      <c r="C641" s="3">
        <v>272.34800000000001</v>
      </c>
      <c r="D641" s="3">
        <v>293.077</v>
      </c>
      <c r="E641" s="3">
        <v>273.77300000000002</v>
      </c>
      <c r="F641" s="3">
        <v>245.58</v>
      </c>
      <c r="G641" s="15">
        <v>2.4449999999999998</v>
      </c>
      <c r="H641" s="15">
        <v>2.5779999999999998</v>
      </c>
      <c r="I641" s="15">
        <v>2.7149999999999999</v>
      </c>
      <c r="J641" s="45">
        <v>0</v>
      </c>
      <c r="K641" s="45">
        <v>627</v>
      </c>
      <c r="L641" s="44"/>
      <c r="M641" s="44"/>
      <c r="N641" s="44"/>
      <c r="O641" s="40" t="str">
        <f t="shared" si="28"/>
        <v>6703</v>
      </c>
      <c r="P641" s="39">
        <f t="shared" si="29"/>
        <v>627</v>
      </c>
      <c r="Q641" s="18">
        <f t="shared" si="30"/>
        <v>702.11314400000003</v>
      </c>
    </row>
    <row r="642" spans="1:17" x14ac:dyDescent="0.25">
      <c r="A642" s="40" t="s">
        <v>1404</v>
      </c>
      <c r="B642" s="3">
        <v>31.658999999999999</v>
      </c>
      <c r="C642" s="3">
        <v>31.94</v>
      </c>
      <c r="D642" s="3">
        <v>32.265999999999998</v>
      </c>
      <c r="E642" s="3">
        <v>31.54</v>
      </c>
      <c r="F642" s="3">
        <v>31.376999999999999</v>
      </c>
      <c r="G642" s="15">
        <v>2.4449999999999998</v>
      </c>
      <c r="H642" s="15">
        <v>2.5779999999999998</v>
      </c>
      <c r="I642" s="15">
        <v>2.7149999999999999</v>
      </c>
      <c r="J642" s="45">
        <v>0</v>
      </c>
      <c r="K642" s="45">
        <v>80</v>
      </c>
      <c r="L642" s="44"/>
      <c r="M642" s="44"/>
      <c r="N642" s="44"/>
      <c r="O642" s="40" t="str">
        <f t="shared" si="28"/>
        <v>6704</v>
      </c>
      <c r="P642" s="39">
        <f t="shared" si="29"/>
        <v>80</v>
      </c>
      <c r="Q642" s="18">
        <f t="shared" si="30"/>
        <v>82.341319999999996</v>
      </c>
    </row>
    <row r="643" spans="1:17" x14ac:dyDescent="0.25">
      <c r="A643" s="40" t="s">
        <v>1405</v>
      </c>
      <c r="B643" s="3">
        <v>11.215</v>
      </c>
      <c r="C643" s="3">
        <v>21.013999999999999</v>
      </c>
      <c r="D643" s="3">
        <v>32.783000000000001</v>
      </c>
      <c r="E643" s="3">
        <v>18.766999999999999</v>
      </c>
      <c r="F643" s="3">
        <v>12.448</v>
      </c>
      <c r="G643" s="15">
        <v>2.4449999999999998</v>
      </c>
      <c r="H643" s="15">
        <v>2.5779999999999998</v>
      </c>
      <c r="I643" s="15">
        <v>2.7149999999999999</v>
      </c>
      <c r="J643" s="45">
        <v>0</v>
      </c>
      <c r="K643" s="45">
        <v>0</v>
      </c>
      <c r="L643" s="44"/>
      <c r="M643" s="44"/>
      <c r="N643" s="44"/>
      <c r="O643" s="40" t="str">
        <f t="shared" si="28"/>
        <v>6705</v>
      </c>
      <c r="P643" s="39">
        <f t="shared" si="29"/>
        <v>0</v>
      </c>
      <c r="Q643" s="18">
        <f t="shared" si="30"/>
        <v>54.174091999999995</v>
      </c>
    </row>
    <row r="644" spans="1:17" x14ac:dyDescent="0.25">
      <c r="A644" s="40" t="s">
        <v>1406</v>
      </c>
      <c r="B644" s="3">
        <v>670.16899999999998</v>
      </c>
      <c r="C644" s="3">
        <v>724.572</v>
      </c>
      <c r="D644" s="3">
        <v>776.87599999999998</v>
      </c>
      <c r="E644" s="3">
        <v>681.94799999999998</v>
      </c>
      <c r="F644" s="3">
        <v>710.27200000000005</v>
      </c>
      <c r="G644" s="15">
        <v>2.4449999999999998</v>
      </c>
      <c r="H644" s="15">
        <v>2.5779999999999998</v>
      </c>
      <c r="I644" s="15">
        <v>2.7149999999999999</v>
      </c>
      <c r="J644" s="45">
        <v>0</v>
      </c>
      <c r="K644" s="45">
        <v>1481</v>
      </c>
      <c r="L644" s="44"/>
      <c r="M644" s="44"/>
      <c r="N644" s="44"/>
      <c r="O644" s="40" t="str">
        <f t="shared" si="28"/>
        <v>6706</v>
      </c>
      <c r="P644" s="39">
        <f t="shared" si="29"/>
        <v>1481</v>
      </c>
      <c r="Q644" s="18">
        <f t="shared" si="30"/>
        <v>1867.9466159999999</v>
      </c>
    </row>
    <row r="645" spans="1:17" x14ac:dyDescent="0.25">
      <c r="A645" s="40" t="s">
        <v>1407</v>
      </c>
      <c r="B645" s="3">
        <v>4.1109999999999998</v>
      </c>
      <c r="C645" s="3">
        <v>7.8979999999999997</v>
      </c>
      <c r="D645" s="3">
        <v>12.515000000000001</v>
      </c>
      <c r="E645" s="3">
        <v>7.6390000000000002</v>
      </c>
      <c r="F645" s="3">
        <v>3.1040000000000001</v>
      </c>
      <c r="G645" s="15">
        <v>2.4449999999999998</v>
      </c>
      <c r="H645" s="15">
        <v>2.5779999999999998</v>
      </c>
      <c r="I645" s="15">
        <v>2.7149999999999999</v>
      </c>
      <c r="J645" s="45">
        <v>0</v>
      </c>
      <c r="K645" s="45">
        <v>14</v>
      </c>
      <c r="L645" s="44"/>
      <c r="M645" s="44"/>
      <c r="N645" s="44"/>
      <c r="O645" s="40" t="str">
        <f t="shared" ref="O645:O704" si="31">A645</f>
        <v>6707</v>
      </c>
      <c r="P645" s="39">
        <f t="shared" ref="P645:P703" si="32">K645</f>
        <v>14</v>
      </c>
      <c r="Q645" s="18">
        <f t="shared" ref="Q645:Q703" si="33">C645*H645+J645</f>
        <v>20.361044</v>
      </c>
    </row>
    <row r="646" spans="1:17" x14ac:dyDescent="0.25">
      <c r="A646" s="40" t="s">
        <v>1408</v>
      </c>
      <c r="B646" s="3">
        <v>44.094000000000001</v>
      </c>
      <c r="C646" s="3">
        <v>47.697000000000003</v>
      </c>
      <c r="D646" s="3">
        <v>51.386000000000003</v>
      </c>
      <c r="E646" s="3">
        <v>45.127000000000002</v>
      </c>
      <c r="F646" s="3">
        <v>46.637999999999998</v>
      </c>
      <c r="G646" s="15">
        <v>2.4449999999999998</v>
      </c>
      <c r="H646" s="15">
        <v>2.5779999999999998</v>
      </c>
      <c r="I646" s="15">
        <v>2.7149999999999999</v>
      </c>
      <c r="J646" s="45">
        <v>0</v>
      </c>
      <c r="K646" s="45">
        <v>83</v>
      </c>
      <c r="L646" s="44"/>
      <c r="M646" s="44"/>
      <c r="N646" s="44"/>
      <c r="O646" s="40" t="str">
        <f t="shared" si="31"/>
        <v>6708</v>
      </c>
      <c r="P646" s="39">
        <f t="shared" si="32"/>
        <v>83</v>
      </c>
      <c r="Q646" s="18">
        <f t="shared" si="33"/>
        <v>122.96286600000001</v>
      </c>
    </row>
    <row r="647" spans="1:17" x14ac:dyDescent="0.25">
      <c r="A647" s="40" t="s">
        <v>1409</v>
      </c>
      <c r="B647" s="3">
        <v>222.47200000000001</v>
      </c>
      <c r="C647" s="3">
        <v>239.76</v>
      </c>
      <c r="D647" s="3">
        <v>258.584</v>
      </c>
      <c r="E647" s="3">
        <v>236.06700000000001</v>
      </c>
      <c r="F647" s="3">
        <v>231.31700000000001</v>
      </c>
      <c r="G647" s="15">
        <v>2.4449999999999998</v>
      </c>
      <c r="H647" s="15">
        <v>2.5779999999999998</v>
      </c>
      <c r="I647" s="15">
        <v>2.7149999999999999</v>
      </c>
      <c r="J647" s="45">
        <v>0</v>
      </c>
      <c r="K647" s="45">
        <v>477</v>
      </c>
      <c r="L647" s="44"/>
      <c r="M647" s="44"/>
      <c r="N647" s="44"/>
      <c r="O647" s="40" t="str">
        <f t="shared" si="31"/>
        <v>6709</v>
      </c>
      <c r="P647" s="39">
        <f t="shared" si="32"/>
        <v>477</v>
      </c>
      <c r="Q647" s="18">
        <f t="shared" si="33"/>
        <v>618.10127999999997</v>
      </c>
    </row>
    <row r="648" spans="1:17" x14ac:dyDescent="0.25">
      <c r="A648" s="40" t="s">
        <v>1410</v>
      </c>
      <c r="B648" s="3">
        <v>3.8069999999999999</v>
      </c>
      <c r="C648" s="3">
        <v>7.2</v>
      </c>
      <c r="D648" s="3">
        <v>11.454000000000001</v>
      </c>
      <c r="E648" s="3">
        <v>7.3419999999999996</v>
      </c>
      <c r="F648" s="3">
        <v>7.2119999999999997</v>
      </c>
      <c r="G648" s="15">
        <v>2.4449999999999998</v>
      </c>
      <c r="H648" s="15">
        <v>2.5779999999999998</v>
      </c>
      <c r="I648" s="15">
        <v>2.7149999999999999</v>
      </c>
      <c r="J648" s="45">
        <v>40</v>
      </c>
      <c r="K648" s="45">
        <v>40</v>
      </c>
      <c r="L648" s="44"/>
      <c r="M648" s="44"/>
      <c r="N648" s="44"/>
      <c r="O648" s="40" t="str">
        <f t="shared" si="31"/>
        <v>6710</v>
      </c>
      <c r="P648" s="39">
        <f t="shared" si="32"/>
        <v>40</v>
      </c>
      <c r="Q648" s="18">
        <f t="shared" si="33"/>
        <v>58.561599999999999</v>
      </c>
    </row>
    <row r="649" spans="1:17" x14ac:dyDescent="0.25">
      <c r="A649" s="40" t="s">
        <v>1411</v>
      </c>
      <c r="B649" s="3">
        <v>252.30199999999999</v>
      </c>
      <c r="C649" s="3">
        <v>262.29300000000001</v>
      </c>
      <c r="D649" s="3">
        <v>274.71899999999999</v>
      </c>
      <c r="E649" s="3">
        <v>262.846</v>
      </c>
      <c r="F649" s="3">
        <v>259.34100000000001</v>
      </c>
      <c r="G649" s="15">
        <v>2.4449999999999998</v>
      </c>
      <c r="H649" s="15">
        <v>2.5779999999999998</v>
      </c>
      <c r="I649" s="15">
        <v>2.7149999999999999</v>
      </c>
      <c r="J649" s="45">
        <v>0</v>
      </c>
      <c r="K649" s="45">
        <v>338</v>
      </c>
      <c r="L649" s="44"/>
      <c r="M649" s="44"/>
      <c r="N649" s="44"/>
      <c r="O649" s="40" t="str">
        <f t="shared" si="31"/>
        <v>6711</v>
      </c>
      <c r="P649" s="39">
        <f t="shared" si="32"/>
        <v>338</v>
      </c>
      <c r="Q649" s="18">
        <f t="shared" si="33"/>
        <v>676.19135399999993</v>
      </c>
    </row>
    <row r="650" spans="1:17" x14ac:dyDescent="0.25">
      <c r="A650" s="40" t="s">
        <v>1412</v>
      </c>
      <c r="B650" s="3">
        <v>81.938999999999993</v>
      </c>
      <c r="C650" s="3">
        <v>94.570999999999998</v>
      </c>
      <c r="D650" s="3">
        <v>107.402</v>
      </c>
      <c r="E650" s="3">
        <v>89.361000000000004</v>
      </c>
      <c r="F650" s="3">
        <v>93.778000000000006</v>
      </c>
      <c r="G650" s="15">
        <v>2.4449999999999998</v>
      </c>
      <c r="H650" s="15">
        <v>2.5779999999999998</v>
      </c>
      <c r="I650" s="15">
        <v>2.7149999999999999</v>
      </c>
      <c r="J650" s="45">
        <v>0</v>
      </c>
      <c r="K650" s="45">
        <v>110</v>
      </c>
      <c r="L650" s="44"/>
      <c r="M650" s="44"/>
      <c r="N650" s="44"/>
      <c r="O650" s="40" t="str">
        <f t="shared" si="31"/>
        <v>6712</v>
      </c>
      <c r="P650" s="39">
        <f t="shared" si="32"/>
        <v>110</v>
      </c>
      <c r="Q650" s="18">
        <f t="shared" si="33"/>
        <v>243.80403799999999</v>
      </c>
    </row>
    <row r="651" spans="1:17" x14ac:dyDescent="0.25">
      <c r="A651" s="40" t="s">
        <v>1413</v>
      </c>
      <c r="B651" s="3">
        <v>3.516</v>
      </c>
      <c r="C651" s="3">
        <v>4.6479999999999997</v>
      </c>
      <c r="D651" s="3">
        <v>5.9770000000000003</v>
      </c>
      <c r="E651" s="3">
        <v>4.5140000000000002</v>
      </c>
      <c r="F651" s="3">
        <v>4.5279999999999996</v>
      </c>
      <c r="G651" s="15">
        <v>2.4449999999999998</v>
      </c>
      <c r="H651" s="15">
        <v>2.5779999999999998</v>
      </c>
      <c r="I651" s="15">
        <v>2.7149999999999999</v>
      </c>
      <c r="J651" s="45">
        <v>0</v>
      </c>
      <c r="K651" s="45">
        <v>22</v>
      </c>
      <c r="L651" s="44"/>
      <c r="M651" s="44"/>
      <c r="N651" s="44"/>
      <c r="O651" s="40" t="str">
        <f t="shared" si="31"/>
        <v>6713</v>
      </c>
      <c r="P651" s="39">
        <f t="shared" si="32"/>
        <v>22</v>
      </c>
      <c r="Q651" s="18">
        <f t="shared" si="33"/>
        <v>11.982543999999999</v>
      </c>
    </row>
    <row r="652" spans="1:17" x14ac:dyDescent="0.25">
      <c r="A652" s="40" t="s">
        <v>1414</v>
      </c>
      <c r="B652" s="3">
        <v>1.627</v>
      </c>
      <c r="C652" s="3">
        <v>2.8849999999999998</v>
      </c>
      <c r="D652" s="3">
        <v>4.4340000000000002</v>
      </c>
      <c r="E652" s="3">
        <v>3.3250000000000002</v>
      </c>
      <c r="F652" s="3">
        <v>3.12</v>
      </c>
      <c r="G652" s="15">
        <v>2.4449999999999998</v>
      </c>
      <c r="H652" s="15">
        <v>2.5779999999999998</v>
      </c>
      <c r="I652" s="15">
        <v>2.7149999999999999</v>
      </c>
      <c r="J652" s="45">
        <v>0</v>
      </c>
      <c r="K652" s="45">
        <v>4</v>
      </c>
      <c r="L652" s="44"/>
      <c r="M652" s="44"/>
      <c r="N652" s="44"/>
      <c r="O652" s="40" t="str">
        <f t="shared" si="31"/>
        <v>6714</v>
      </c>
      <c r="P652" s="39">
        <f t="shared" si="32"/>
        <v>4</v>
      </c>
      <c r="Q652" s="18">
        <f t="shared" si="33"/>
        <v>7.4375299999999989</v>
      </c>
    </row>
    <row r="653" spans="1:17" x14ac:dyDescent="0.25">
      <c r="A653" s="40" t="s">
        <v>1415</v>
      </c>
      <c r="B653" s="3">
        <v>12.891999999999999</v>
      </c>
      <c r="C653" s="3">
        <v>17.998999999999999</v>
      </c>
      <c r="D653" s="3">
        <v>24.382999999999999</v>
      </c>
      <c r="E653" s="3">
        <v>18.055</v>
      </c>
      <c r="F653" s="3">
        <v>18.332999999999998</v>
      </c>
      <c r="G653" s="15">
        <v>2.4449999999999998</v>
      </c>
      <c r="H653" s="15">
        <v>2.5779999999999998</v>
      </c>
      <c r="I653" s="15">
        <v>2.7149999999999999</v>
      </c>
      <c r="J653" s="45">
        <v>108</v>
      </c>
      <c r="K653" s="45">
        <v>117</v>
      </c>
      <c r="L653" s="44"/>
      <c r="M653" s="44"/>
      <c r="N653" s="44"/>
      <c r="O653" s="40" t="str">
        <f t="shared" si="31"/>
        <v>6715</v>
      </c>
      <c r="P653" s="39">
        <f t="shared" si="32"/>
        <v>117</v>
      </c>
      <c r="Q653" s="18">
        <f t="shared" si="33"/>
        <v>154.401422</v>
      </c>
    </row>
    <row r="654" spans="1:17" x14ac:dyDescent="0.25">
      <c r="A654" s="40" t="s">
        <v>1416</v>
      </c>
      <c r="B654" s="3">
        <v>5.3029999999999999</v>
      </c>
      <c r="C654" s="3">
        <v>11.131</v>
      </c>
      <c r="D654" s="3">
        <v>18.655999999999999</v>
      </c>
      <c r="E654" s="3">
        <v>10.882</v>
      </c>
      <c r="F654" s="3">
        <v>11.007999999999999</v>
      </c>
      <c r="G654" s="15">
        <v>2.4449999999999998</v>
      </c>
      <c r="H654" s="15">
        <v>2.5779999999999998</v>
      </c>
      <c r="I654" s="15">
        <v>2.7149999999999999</v>
      </c>
      <c r="J654" s="45">
        <v>0</v>
      </c>
      <c r="K654" s="45">
        <v>19</v>
      </c>
      <c r="L654" s="44"/>
      <c r="M654" s="44"/>
      <c r="N654" s="44"/>
      <c r="O654" s="40" t="str">
        <f t="shared" si="31"/>
        <v>6716</v>
      </c>
      <c r="P654" s="39">
        <f t="shared" si="32"/>
        <v>19</v>
      </c>
      <c r="Q654" s="18">
        <f t="shared" si="33"/>
        <v>28.695717999999999</v>
      </c>
    </row>
    <row r="655" spans="1:17" x14ac:dyDescent="0.25">
      <c r="A655" s="40" t="s">
        <v>1417</v>
      </c>
      <c r="B655" s="3">
        <v>227.12799999999999</v>
      </c>
      <c r="C655" s="3">
        <v>246.47399999999999</v>
      </c>
      <c r="D655" s="3">
        <v>268.89499999999998</v>
      </c>
      <c r="E655" s="3">
        <v>238.24100000000001</v>
      </c>
      <c r="F655" s="3">
        <v>242.89</v>
      </c>
      <c r="G655" s="15">
        <v>2.4449999999999998</v>
      </c>
      <c r="H655" s="15">
        <v>2.5779999999999998</v>
      </c>
      <c r="I655" s="15">
        <v>2.7149999999999999</v>
      </c>
      <c r="J655" s="45">
        <v>0</v>
      </c>
      <c r="K655" s="45">
        <v>648</v>
      </c>
      <c r="L655" s="44"/>
      <c r="M655" s="44"/>
      <c r="N655" s="44"/>
      <c r="O655" s="40" t="str">
        <f t="shared" si="31"/>
        <v>6717</v>
      </c>
      <c r="P655" s="39">
        <f t="shared" si="32"/>
        <v>648</v>
      </c>
      <c r="Q655" s="18">
        <f t="shared" si="33"/>
        <v>635.40997199999993</v>
      </c>
    </row>
    <row r="656" spans="1:17" x14ac:dyDescent="0.25">
      <c r="A656" s="40" t="s">
        <v>1418</v>
      </c>
      <c r="B656" s="3">
        <v>87.179000000000002</v>
      </c>
      <c r="C656" s="3">
        <v>92.894000000000005</v>
      </c>
      <c r="D656" s="3">
        <v>99.727000000000004</v>
      </c>
      <c r="E656" s="3">
        <v>90.200999999999993</v>
      </c>
      <c r="F656" s="3">
        <v>87.173000000000002</v>
      </c>
      <c r="G656" s="15">
        <v>2.4449999999999998</v>
      </c>
      <c r="H656" s="15">
        <v>2.5779999999999998</v>
      </c>
      <c r="I656" s="15">
        <v>2.7149999999999999</v>
      </c>
      <c r="J656" s="45">
        <v>0</v>
      </c>
      <c r="K656" s="45">
        <v>113</v>
      </c>
      <c r="L656" s="44"/>
      <c r="M656" s="44"/>
      <c r="N656" s="44"/>
      <c r="O656" s="40" t="str">
        <f t="shared" si="31"/>
        <v>6718</v>
      </c>
      <c r="P656" s="39">
        <f t="shared" si="32"/>
        <v>113</v>
      </c>
      <c r="Q656" s="18">
        <f t="shared" si="33"/>
        <v>239.48073199999999</v>
      </c>
    </row>
    <row r="657" spans="1:17" x14ac:dyDescent="0.25">
      <c r="A657" s="40" t="s">
        <v>1419</v>
      </c>
      <c r="B657" s="3">
        <v>60.991</v>
      </c>
      <c r="C657" s="3">
        <v>63.715000000000003</v>
      </c>
      <c r="D657" s="3">
        <v>68.819000000000003</v>
      </c>
      <c r="E657" s="3">
        <v>64.025000000000006</v>
      </c>
      <c r="F657" s="3">
        <v>61.463000000000001</v>
      </c>
      <c r="G657" s="15">
        <v>2.0459999999999998</v>
      </c>
      <c r="H657" s="15">
        <v>2.157</v>
      </c>
      <c r="I657" s="15">
        <v>2.2709999999999999</v>
      </c>
      <c r="J657" s="45">
        <v>0</v>
      </c>
      <c r="K657" s="45">
        <v>214</v>
      </c>
      <c r="L657" s="44"/>
      <c r="M657" s="44"/>
      <c r="N657" s="44"/>
      <c r="O657" s="40" t="str">
        <f t="shared" si="31"/>
        <v>6719</v>
      </c>
      <c r="P657" s="39">
        <f t="shared" si="32"/>
        <v>214</v>
      </c>
      <c r="Q657" s="18">
        <f t="shared" si="33"/>
        <v>137.433255</v>
      </c>
    </row>
    <row r="658" spans="1:17" x14ac:dyDescent="0.25">
      <c r="A658" s="40" t="s">
        <v>1420</v>
      </c>
      <c r="B658" s="3">
        <v>29.545000000000002</v>
      </c>
      <c r="C658" s="3">
        <v>41.668999999999997</v>
      </c>
      <c r="D658" s="3">
        <v>62.835000000000001</v>
      </c>
      <c r="E658" s="3">
        <v>49.226999999999997</v>
      </c>
      <c r="F658" s="3">
        <v>37.247</v>
      </c>
      <c r="G658" s="15">
        <v>2.0459999999999998</v>
      </c>
      <c r="H658" s="15">
        <v>2.157</v>
      </c>
      <c r="I658" s="15">
        <v>2.2709999999999999</v>
      </c>
      <c r="J658" s="45">
        <v>0</v>
      </c>
      <c r="K658" s="45">
        <v>11</v>
      </c>
      <c r="L658" s="44"/>
      <c r="M658" s="44"/>
      <c r="N658" s="44"/>
      <c r="O658" s="40" t="str">
        <f t="shared" si="31"/>
        <v>6720</v>
      </c>
      <c r="P658" s="39">
        <f t="shared" si="32"/>
        <v>11</v>
      </c>
      <c r="Q658" s="18">
        <f t="shared" si="33"/>
        <v>89.880032999999997</v>
      </c>
    </row>
    <row r="659" spans="1:17" x14ac:dyDescent="0.25">
      <c r="A659" s="40" t="s">
        <v>1421</v>
      </c>
      <c r="B659" s="3">
        <v>2.3140000000000001</v>
      </c>
      <c r="C659" s="3">
        <v>3.8140000000000001</v>
      </c>
      <c r="D659" s="3">
        <v>5.9210000000000003</v>
      </c>
      <c r="E659" s="3">
        <v>3.8570000000000002</v>
      </c>
      <c r="F659" s="3">
        <v>3.073</v>
      </c>
      <c r="G659" s="15">
        <v>2.3029999999999999</v>
      </c>
      <c r="H659" s="15">
        <v>2.4279999999999999</v>
      </c>
      <c r="I659" s="15">
        <v>2.556</v>
      </c>
      <c r="J659" s="45">
        <v>0</v>
      </c>
      <c r="K659" s="45">
        <v>2</v>
      </c>
      <c r="L659" s="44"/>
      <c r="M659" s="44"/>
      <c r="N659" s="44"/>
      <c r="O659" s="40" t="str">
        <f t="shared" si="31"/>
        <v>6721</v>
      </c>
      <c r="P659" s="39">
        <f t="shared" si="32"/>
        <v>2</v>
      </c>
      <c r="Q659" s="18">
        <f t="shared" si="33"/>
        <v>9.2603919999999995</v>
      </c>
    </row>
    <row r="660" spans="1:17" x14ac:dyDescent="0.25">
      <c r="A660" s="40" t="s">
        <v>1422</v>
      </c>
      <c r="B660" s="3">
        <v>148.03800000000001</v>
      </c>
      <c r="C660" s="3">
        <v>148.86099999999999</v>
      </c>
      <c r="D660" s="3">
        <v>150.03700000000001</v>
      </c>
      <c r="E660" s="3">
        <v>149.148</v>
      </c>
      <c r="F660" s="3">
        <v>147.71799999999999</v>
      </c>
      <c r="G660" s="15">
        <v>2.3029999999999999</v>
      </c>
      <c r="H660" s="15">
        <v>2.4279999999999999</v>
      </c>
      <c r="I660" s="15">
        <v>2.556</v>
      </c>
      <c r="J660" s="45">
        <v>0</v>
      </c>
      <c r="K660" s="45">
        <v>326</v>
      </c>
      <c r="L660" s="44"/>
      <c r="M660" s="44"/>
      <c r="N660" s="44"/>
      <c r="O660" s="40" t="str">
        <f t="shared" si="31"/>
        <v>6722</v>
      </c>
      <c r="P660" s="39">
        <f t="shared" si="32"/>
        <v>326</v>
      </c>
      <c r="Q660" s="18">
        <f t="shared" si="33"/>
        <v>361.43450799999999</v>
      </c>
    </row>
    <row r="661" spans="1:17" x14ac:dyDescent="0.25">
      <c r="A661" s="40" t="s">
        <v>1423</v>
      </c>
      <c r="B661" s="3">
        <v>114.342</v>
      </c>
      <c r="C661" s="3">
        <v>115.101</v>
      </c>
      <c r="D661" s="3">
        <v>116.127</v>
      </c>
      <c r="E661" s="3">
        <v>115.655</v>
      </c>
      <c r="F661" s="3">
        <v>114.81399999999999</v>
      </c>
      <c r="G661" s="15">
        <v>2.3029999999999999</v>
      </c>
      <c r="H661" s="15">
        <v>2.4279999999999999</v>
      </c>
      <c r="I661" s="15">
        <v>2.556</v>
      </c>
      <c r="J661" s="45">
        <v>0</v>
      </c>
      <c r="K661" s="45">
        <v>389</v>
      </c>
      <c r="L661" s="44"/>
      <c r="M661" s="44"/>
      <c r="N661" s="44"/>
      <c r="O661" s="40" t="str">
        <f t="shared" si="31"/>
        <v>6723</v>
      </c>
      <c r="P661" s="39">
        <f t="shared" si="32"/>
        <v>389</v>
      </c>
      <c r="Q661" s="18">
        <f t="shared" si="33"/>
        <v>279.46522799999997</v>
      </c>
    </row>
    <row r="662" spans="1:17" x14ac:dyDescent="0.25">
      <c r="A662" s="40" t="s">
        <v>1424</v>
      </c>
      <c r="B662" s="3">
        <v>17.638000000000002</v>
      </c>
      <c r="C662" s="3">
        <v>19.635000000000002</v>
      </c>
      <c r="D662" s="3">
        <v>22.08</v>
      </c>
      <c r="E662" s="3">
        <v>21.315999999999999</v>
      </c>
      <c r="F662" s="3">
        <v>19.850000000000001</v>
      </c>
      <c r="G662" s="15">
        <v>2.2549999999999999</v>
      </c>
      <c r="H662" s="15">
        <v>2.3780000000000001</v>
      </c>
      <c r="I662" s="15">
        <v>2.5030000000000001</v>
      </c>
      <c r="J662" s="45">
        <v>0</v>
      </c>
      <c r="K662" s="45">
        <v>30</v>
      </c>
      <c r="L662" s="44"/>
      <c r="M662" s="44"/>
      <c r="N662" s="44"/>
      <c r="O662" s="40" t="str">
        <f t="shared" si="31"/>
        <v>6724</v>
      </c>
      <c r="P662" s="39">
        <f t="shared" si="32"/>
        <v>30</v>
      </c>
      <c r="Q662" s="18">
        <f t="shared" si="33"/>
        <v>46.692030000000003</v>
      </c>
    </row>
    <row r="663" spans="1:17" x14ac:dyDescent="0.25">
      <c r="A663" s="40" t="s">
        <v>1425</v>
      </c>
      <c r="B663" s="3">
        <v>182.322</v>
      </c>
      <c r="C663" s="3">
        <v>200.68299999999999</v>
      </c>
      <c r="D663" s="3">
        <v>221.655</v>
      </c>
      <c r="E663" s="3">
        <v>203.422</v>
      </c>
      <c r="F663" s="3">
        <v>205.94</v>
      </c>
      <c r="G663" s="15">
        <v>2.0459999999999998</v>
      </c>
      <c r="H663" s="15">
        <v>2.157</v>
      </c>
      <c r="I663" s="15">
        <v>2.2709999999999999</v>
      </c>
      <c r="J663" s="45">
        <v>0</v>
      </c>
      <c r="K663" s="45">
        <v>225</v>
      </c>
      <c r="L663" s="44"/>
      <c r="M663" s="44"/>
      <c r="N663" s="44"/>
      <c r="O663" s="40" t="str">
        <f t="shared" si="31"/>
        <v>6725</v>
      </c>
      <c r="P663" s="39">
        <f t="shared" si="32"/>
        <v>225</v>
      </c>
      <c r="Q663" s="18">
        <f t="shared" si="33"/>
        <v>432.87323099999998</v>
      </c>
    </row>
    <row r="664" spans="1:17" x14ac:dyDescent="0.25">
      <c r="A664" s="40" t="s">
        <v>1426</v>
      </c>
      <c r="B664" s="3">
        <v>295.54199999999997</v>
      </c>
      <c r="C664" s="3">
        <v>298.791</v>
      </c>
      <c r="D664" s="3">
        <v>305.42</v>
      </c>
      <c r="E664" s="3">
        <v>302.93</v>
      </c>
      <c r="F664" s="3">
        <v>296.34699999999998</v>
      </c>
      <c r="G664" s="15">
        <v>2.044</v>
      </c>
      <c r="H664" s="15">
        <v>2.1560000000000001</v>
      </c>
      <c r="I664" s="15">
        <v>2.27</v>
      </c>
      <c r="J664" s="45">
        <v>0</v>
      </c>
      <c r="K664" s="45">
        <v>345</v>
      </c>
      <c r="L664" s="44"/>
      <c r="M664" s="44"/>
      <c r="N664" s="44"/>
      <c r="O664" s="40" t="str">
        <f t="shared" si="31"/>
        <v>6726</v>
      </c>
      <c r="P664" s="39">
        <f t="shared" si="32"/>
        <v>345</v>
      </c>
      <c r="Q664" s="18">
        <f t="shared" si="33"/>
        <v>644.19339600000001</v>
      </c>
    </row>
    <row r="665" spans="1:17" x14ac:dyDescent="0.25">
      <c r="A665" s="40" t="s">
        <v>1427</v>
      </c>
      <c r="B665" s="3">
        <v>100.10599999999999</v>
      </c>
      <c r="C665" s="3">
        <v>101.113</v>
      </c>
      <c r="D665" s="3">
        <v>102.544</v>
      </c>
      <c r="E665" s="3">
        <v>101.238</v>
      </c>
      <c r="F665" s="3">
        <v>101.21</v>
      </c>
      <c r="G665" s="15">
        <v>2.302</v>
      </c>
      <c r="H665" s="15">
        <v>2.4279999999999999</v>
      </c>
      <c r="I665" s="15">
        <v>2.556</v>
      </c>
      <c r="J665" s="45">
        <v>0</v>
      </c>
      <c r="K665" s="45">
        <v>255</v>
      </c>
      <c r="L665" s="44"/>
      <c r="M665" s="44"/>
      <c r="N665" s="44"/>
      <c r="O665" s="40" t="str">
        <f t="shared" si="31"/>
        <v>6727</v>
      </c>
      <c r="P665" s="39">
        <f t="shared" si="32"/>
        <v>255</v>
      </c>
      <c r="Q665" s="18">
        <f t="shared" si="33"/>
        <v>245.502364</v>
      </c>
    </row>
    <row r="666" spans="1:17" x14ac:dyDescent="0.25">
      <c r="A666" s="40" t="s">
        <v>1428</v>
      </c>
      <c r="B666" s="3">
        <v>248.74299999999999</v>
      </c>
      <c r="C666" s="3">
        <v>249.68</v>
      </c>
      <c r="D666" s="3">
        <v>251.05699999999999</v>
      </c>
      <c r="E666" s="3">
        <v>251.06</v>
      </c>
      <c r="F666" s="3">
        <v>249.07</v>
      </c>
      <c r="G666" s="15">
        <v>2.3029999999999999</v>
      </c>
      <c r="H666" s="15">
        <v>2.4279999999999999</v>
      </c>
      <c r="I666" s="15">
        <v>2.556</v>
      </c>
      <c r="J666" s="45">
        <v>0</v>
      </c>
      <c r="K666" s="45">
        <v>519</v>
      </c>
      <c r="L666" s="44"/>
      <c r="M666" s="44"/>
      <c r="N666" s="44"/>
      <c r="O666" s="40" t="str">
        <f t="shared" si="31"/>
        <v>6728</v>
      </c>
      <c r="P666" s="39">
        <f t="shared" si="32"/>
        <v>519</v>
      </c>
      <c r="Q666" s="18">
        <f t="shared" si="33"/>
        <v>606.22303999999997</v>
      </c>
    </row>
    <row r="667" spans="1:17" x14ac:dyDescent="0.25">
      <c r="A667" s="40" t="s">
        <v>1429</v>
      </c>
      <c r="B667" s="3">
        <v>162.839</v>
      </c>
      <c r="C667" s="3">
        <v>163.45599999999999</v>
      </c>
      <c r="D667" s="3">
        <v>164.381</v>
      </c>
      <c r="E667" s="3">
        <v>163.863</v>
      </c>
      <c r="F667" s="3">
        <v>163.429</v>
      </c>
      <c r="G667" s="15">
        <v>2.3029999999999999</v>
      </c>
      <c r="H667" s="15">
        <v>2.4279999999999999</v>
      </c>
      <c r="I667" s="15">
        <v>2.556</v>
      </c>
      <c r="J667" s="45">
        <v>0</v>
      </c>
      <c r="K667" s="45">
        <v>367</v>
      </c>
      <c r="L667" s="44"/>
      <c r="M667" s="44"/>
      <c r="N667" s="44"/>
      <c r="O667" s="40" t="str">
        <f t="shared" si="31"/>
        <v>6729</v>
      </c>
      <c r="P667" s="39">
        <f t="shared" si="32"/>
        <v>367</v>
      </c>
      <c r="Q667" s="18">
        <f t="shared" si="33"/>
        <v>396.87116799999995</v>
      </c>
    </row>
    <row r="668" spans="1:17" x14ac:dyDescent="0.25">
      <c r="A668" s="40" t="s">
        <v>1430</v>
      </c>
      <c r="B668" s="3">
        <v>3.5659999999999998</v>
      </c>
      <c r="C668" s="3">
        <v>4.0309999999999997</v>
      </c>
      <c r="D668" s="3">
        <v>4.6390000000000002</v>
      </c>
      <c r="E668" s="3">
        <v>4.3159999999999998</v>
      </c>
      <c r="F668" s="3">
        <v>3.8490000000000002</v>
      </c>
      <c r="G668" s="15">
        <v>2.3029999999999999</v>
      </c>
      <c r="H668" s="15">
        <v>2.4279999999999999</v>
      </c>
      <c r="I668" s="15">
        <v>2.556</v>
      </c>
      <c r="J668" s="45">
        <v>0</v>
      </c>
      <c r="K668" s="45">
        <v>18</v>
      </c>
      <c r="L668" s="44"/>
      <c r="M668" s="44"/>
      <c r="N668" s="44"/>
      <c r="O668" s="40" t="str">
        <f t="shared" si="31"/>
        <v>6730</v>
      </c>
      <c r="P668" s="39">
        <f t="shared" si="32"/>
        <v>18</v>
      </c>
      <c r="Q668" s="18">
        <f t="shared" si="33"/>
        <v>9.7872679999999992</v>
      </c>
    </row>
    <row r="669" spans="1:17" x14ac:dyDescent="0.25">
      <c r="A669" s="40" t="s">
        <v>1431</v>
      </c>
      <c r="B669" s="3">
        <v>1.448</v>
      </c>
      <c r="C669" s="3">
        <v>1.5529999999999999</v>
      </c>
      <c r="D669" s="3">
        <v>1.7050000000000001</v>
      </c>
      <c r="E669" s="3">
        <v>1.4450000000000001</v>
      </c>
      <c r="F669" s="3">
        <v>1.5609999999999999</v>
      </c>
      <c r="G669" s="15">
        <v>2.3029999999999999</v>
      </c>
      <c r="H669" s="15">
        <v>2.4279999999999999</v>
      </c>
      <c r="I669" s="15">
        <v>2.556</v>
      </c>
      <c r="J669" s="45">
        <v>0</v>
      </c>
      <c r="K669" s="45">
        <v>5</v>
      </c>
      <c r="L669" s="44"/>
      <c r="M669" s="44"/>
      <c r="N669" s="44"/>
      <c r="O669" s="40" t="str">
        <f t="shared" si="31"/>
        <v>6732</v>
      </c>
      <c r="P669" s="39">
        <f t="shared" si="32"/>
        <v>5</v>
      </c>
      <c r="Q669" s="18">
        <f t="shared" si="33"/>
        <v>3.7706839999999997</v>
      </c>
    </row>
    <row r="670" spans="1:17" x14ac:dyDescent="0.25">
      <c r="A670" s="40" t="s">
        <v>1432</v>
      </c>
      <c r="B670" s="3">
        <v>39.110999999999997</v>
      </c>
      <c r="C670" s="3">
        <v>39.712000000000003</v>
      </c>
      <c r="D670" s="3">
        <v>40.521999999999998</v>
      </c>
      <c r="E670" s="3">
        <v>39.805999999999997</v>
      </c>
      <c r="F670" s="3">
        <v>39.780999999999999</v>
      </c>
      <c r="G670" s="15">
        <v>2.3029999999999999</v>
      </c>
      <c r="H670" s="15">
        <v>2.4279999999999999</v>
      </c>
      <c r="I670" s="15">
        <v>2.556</v>
      </c>
      <c r="J670" s="45">
        <v>0</v>
      </c>
      <c r="K670" s="45">
        <v>76</v>
      </c>
      <c r="L670" s="44"/>
      <c r="M670" s="44"/>
      <c r="N670" s="44"/>
      <c r="O670" s="40" t="str">
        <f t="shared" si="31"/>
        <v>6733</v>
      </c>
      <c r="P670" s="39">
        <f t="shared" si="32"/>
        <v>76</v>
      </c>
      <c r="Q670" s="18">
        <f t="shared" si="33"/>
        <v>96.420736000000005</v>
      </c>
    </row>
    <row r="671" spans="1:17" x14ac:dyDescent="0.25">
      <c r="A671" s="40" t="s">
        <v>1433</v>
      </c>
      <c r="B671" s="3">
        <v>138.96299999999999</v>
      </c>
      <c r="C671" s="3">
        <v>148.798</v>
      </c>
      <c r="D671" s="3">
        <v>162.73500000000001</v>
      </c>
      <c r="E671" s="3">
        <v>151.96299999999999</v>
      </c>
      <c r="F671" s="3">
        <v>151.684</v>
      </c>
      <c r="G671" s="15">
        <v>2.0459999999999998</v>
      </c>
      <c r="H671" s="15">
        <v>2.157</v>
      </c>
      <c r="I671" s="15">
        <v>2.2709999999999999</v>
      </c>
      <c r="J671" s="45">
        <v>0</v>
      </c>
      <c r="K671" s="45">
        <v>544</v>
      </c>
      <c r="L671" s="44"/>
      <c r="M671" s="44"/>
      <c r="N671" s="44"/>
      <c r="O671" s="40" t="str">
        <f t="shared" si="31"/>
        <v>6735</v>
      </c>
      <c r="P671" s="39">
        <f t="shared" si="32"/>
        <v>544</v>
      </c>
      <c r="Q671" s="18">
        <f t="shared" si="33"/>
        <v>320.95728600000001</v>
      </c>
    </row>
    <row r="672" spans="1:17" x14ac:dyDescent="0.25">
      <c r="A672" s="40" t="s">
        <v>1434</v>
      </c>
      <c r="B672" s="3">
        <v>50.197000000000003</v>
      </c>
      <c r="C672" s="3">
        <v>73.688999999999993</v>
      </c>
      <c r="D672" s="3">
        <v>121.221</v>
      </c>
      <c r="E672" s="3">
        <v>93.876999999999995</v>
      </c>
      <c r="F672" s="3">
        <v>79.828999999999994</v>
      </c>
      <c r="G672" s="15">
        <v>2.04</v>
      </c>
      <c r="H672" s="15">
        <v>2.1509999999999998</v>
      </c>
      <c r="I672" s="15">
        <v>2.2650000000000001</v>
      </c>
      <c r="J672" s="45">
        <v>0</v>
      </c>
      <c r="K672" s="45">
        <v>338</v>
      </c>
      <c r="L672" s="44"/>
      <c r="M672" s="44"/>
      <c r="N672" s="44"/>
      <c r="O672" s="40" t="str">
        <f t="shared" si="31"/>
        <v>6736</v>
      </c>
      <c r="P672" s="39">
        <f t="shared" si="32"/>
        <v>338</v>
      </c>
      <c r="Q672" s="18">
        <f t="shared" si="33"/>
        <v>158.50503899999998</v>
      </c>
    </row>
    <row r="673" spans="1:17" x14ac:dyDescent="0.25">
      <c r="A673" s="40" t="s">
        <v>1435</v>
      </c>
      <c r="B673" s="3">
        <v>55.654000000000003</v>
      </c>
      <c r="C673" s="3">
        <v>56.103999999999999</v>
      </c>
      <c r="D673" s="3">
        <v>56.767000000000003</v>
      </c>
      <c r="E673" s="3">
        <v>56.258000000000003</v>
      </c>
      <c r="F673" s="3">
        <v>56.139000000000003</v>
      </c>
      <c r="G673" s="15">
        <v>2.3029999999999999</v>
      </c>
      <c r="H673" s="15">
        <v>2.4279999999999999</v>
      </c>
      <c r="I673" s="15">
        <v>2.556</v>
      </c>
      <c r="J673" s="45">
        <v>0</v>
      </c>
      <c r="K673" s="45">
        <v>200</v>
      </c>
      <c r="L673" s="44"/>
      <c r="M673" s="44"/>
      <c r="N673" s="44"/>
      <c r="O673" s="40" t="str">
        <f t="shared" si="31"/>
        <v>6738</v>
      </c>
      <c r="P673" s="39">
        <f t="shared" si="32"/>
        <v>200</v>
      </c>
      <c r="Q673" s="18">
        <f t="shared" si="33"/>
        <v>136.22051199999999</v>
      </c>
    </row>
    <row r="674" spans="1:17" x14ac:dyDescent="0.25">
      <c r="A674" s="40" t="s">
        <v>1436</v>
      </c>
      <c r="B674" s="3">
        <v>191.626</v>
      </c>
      <c r="C674" s="3">
        <v>191.834</v>
      </c>
      <c r="D674" s="3">
        <v>192.108</v>
      </c>
      <c r="E674" s="3">
        <v>191.65600000000001</v>
      </c>
      <c r="F674" s="3">
        <v>191.71899999999999</v>
      </c>
      <c r="G674" s="15">
        <v>2.3029999999999999</v>
      </c>
      <c r="H674" s="15">
        <v>2.4279999999999999</v>
      </c>
      <c r="I674" s="15">
        <v>2.556</v>
      </c>
      <c r="J674" s="45">
        <v>0</v>
      </c>
      <c r="K674" s="45">
        <v>517</v>
      </c>
      <c r="L674" s="44"/>
      <c r="M674" s="44"/>
      <c r="N674" s="44"/>
      <c r="O674" s="40" t="str">
        <f t="shared" si="31"/>
        <v>6739</v>
      </c>
      <c r="P674" s="39">
        <f t="shared" si="32"/>
        <v>517</v>
      </c>
      <c r="Q674" s="18">
        <f t="shared" si="33"/>
        <v>465.77295199999998</v>
      </c>
    </row>
    <row r="675" spans="1:17" x14ac:dyDescent="0.25">
      <c r="A675" s="40" t="s">
        <v>1437</v>
      </c>
      <c r="B675" s="3">
        <v>357.892</v>
      </c>
      <c r="C675" s="3">
        <v>358.45499999999998</v>
      </c>
      <c r="D675" s="3">
        <v>359.14400000000001</v>
      </c>
      <c r="E675" s="3">
        <v>358.86599999999999</v>
      </c>
      <c r="F675" s="3">
        <v>357.84699999999998</v>
      </c>
      <c r="G675" s="15">
        <v>2.3029999999999999</v>
      </c>
      <c r="H675" s="15">
        <v>2.4279999999999999</v>
      </c>
      <c r="I675" s="15">
        <v>2.556</v>
      </c>
      <c r="J675" s="45">
        <v>0</v>
      </c>
      <c r="K675" s="45">
        <v>936</v>
      </c>
      <c r="L675" s="44"/>
      <c r="M675" s="44"/>
      <c r="N675" s="44"/>
      <c r="O675" s="40" t="str">
        <f t="shared" si="31"/>
        <v>6740</v>
      </c>
      <c r="P675" s="39">
        <f t="shared" si="32"/>
        <v>936</v>
      </c>
      <c r="Q675" s="18">
        <f t="shared" si="33"/>
        <v>870.32873999999993</v>
      </c>
    </row>
    <row r="676" spans="1:17" x14ac:dyDescent="0.25">
      <c r="A676" s="40" t="s">
        <v>1438</v>
      </c>
      <c r="B676" s="3">
        <v>52.715000000000003</v>
      </c>
      <c r="C676" s="3">
        <v>54.337000000000003</v>
      </c>
      <c r="D676" s="3">
        <v>56.198</v>
      </c>
      <c r="E676" s="3">
        <v>55.170999999999999</v>
      </c>
      <c r="F676" s="3">
        <v>54.328000000000003</v>
      </c>
      <c r="G676" s="15">
        <v>2.2549999999999999</v>
      </c>
      <c r="H676" s="15">
        <v>2.3780000000000001</v>
      </c>
      <c r="I676" s="15">
        <v>2.5030000000000001</v>
      </c>
      <c r="J676" s="45">
        <v>0</v>
      </c>
      <c r="K676" s="45">
        <v>118</v>
      </c>
      <c r="L676" s="44"/>
      <c r="M676" s="44"/>
      <c r="N676" s="44"/>
      <c r="O676" s="40" t="str">
        <f t="shared" si="31"/>
        <v>6741</v>
      </c>
      <c r="P676" s="39">
        <f t="shared" si="32"/>
        <v>118</v>
      </c>
      <c r="Q676" s="18">
        <f t="shared" si="33"/>
        <v>129.21338600000001</v>
      </c>
    </row>
    <row r="677" spans="1:17" x14ac:dyDescent="0.25">
      <c r="A677" s="40" t="s">
        <v>1439</v>
      </c>
      <c r="B677" s="3">
        <v>71</v>
      </c>
      <c r="C677" s="3">
        <v>89.753</v>
      </c>
      <c r="D677" s="3">
        <v>118.07</v>
      </c>
      <c r="E677" s="3">
        <v>97.444999999999993</v>
      </c>
      <c r="F677" s="3">
        <v>96.331000000000003</v>
      </c>
      <c r="G677" s="15">
        <v>2.0459999999999998</v>
      </c>
      <c r="H677" s="15">
        <v>2.157</v>
      </c>
      <c r="I677" s="15">
        <v>2.2709999999999999</v>
      </c>
      <c r="J677" s="45">
        <v>0</v>
      </c>
      <c r="K677" s="45">
        <v>94</v>
      </c>
      <c r="L677" s="44"/>
      <c r="M677" s="44"/>
      <c r="N677" s="44"/>
      <c r="O677" s="40" t="str">
        <f t="shared" si="31"/>
        <v>6742</v>
      </c>
      <c r="P677" s="39">
        <f t="shared" si="32"/>
        <v>94</v>
      </c>
      <c r="Q677" s="18">
        <f t="shared" si="33"/>
        <v>193.59722099999999</v>
      </c>
    </row>
    <row r="678" spans="1:17" x14ac:dyDescent="0.25">
      <c r="A678" s="40" t="s">
        <v>1440</v>
      </c>
      <c r="B678" s="3">
        <v>26.132999999999999</v>
      </c>
      <c r="C678" s="3">
        <v>27.076000000000001</v>
      </c>
      <c r="D678" s="3">
        <v>28.864000000000001</v>
      </c>
      <c r="E678" s="3">
        <v>28.783999999999999</v>
      </c>
      <c r="F678" s="3">
        <v>27.146000000000001</v>
      </c>
      <c r="G678" s="15">
        <v>2.302</v>
      </c>
      <c r="H678" s="15">
        <v>2.4279999999999999</v>
      </c>
      <c r="I678" s="15">
        <v>2.556</v>
      </c>
      <c r="J678" s="45">
        <v>0</v>
      </c>
      <c r="K678" s="45">
        <v>62</v>
      </c>
      <c r="L678" s="44"/>
      <c r="M678" s="44"/>
      <c r="N678" s="44"/>
      <c r="O678" s="40" t="str">
        <f t="shared" si="31"/>
        <v>6743</v>
      </c>
      <c r="P678" s="39">
        <f t="shared" si="32"/>
        <v>62</v>
      </c>
      <c r="Q678" s="18">
        <f t="shared" si="33"/>
        <v>65.740527999999998</v>
      </c>
    </row>
    <row r="679" spans="1:17" x14ac:dyDescent="0.25">
      <c r="A679" s="40" t="s">
        <v>1441</v>
      </c>
      <c r="B679" s="3">
        <v>73.802000000000007</v>
      </c>
      <c r="C679" s="3">
        <v>133.56800000000001</v>
      </c>
      <c r="D679" s="3">
        <v>196.137</v>
      </c>
      <c r="E679" s="3">
        <v>153.18700000000001</v>
      </c>
      <c r="F679" s="3">
        <v>154.00200000000001</v>
      </c>
      <c r="G679" s="15">
        <v>1.8220000000000001</v>
      </c>
      <c r="H679" s="15">
        <v>1.921</v>
      </c>
      <c r="I679" s="15">
        <v>2.0230000000000001</v>
      </c>
      <c r="J679" s="45">
        <v>60</v>
      </c>
      <c r="K679" s="45">
        <v>166</v>
      </c>
      <c r="L679" s="44"/>
      <c r="M679" s="44"/>
      <c r="N679" s="44"/>
      <c r="O679" s="40" t="str">
        <f t="shared" si="31"/>
        <v>6744</v>
      </c>
      <c r="P679" s="39">
        <f t="shared" si="32"/>
        <v>166</v>
      </c>
      <c r="Q679" s="18">
        <f t="shared" si="33"/>
        <v>316.58412800000002</v>
      </c>
    </row>
    <row r="680" spans="1:17" x14ac:dyDescent="0.25">
      <c r="A680" s="40" t="s">
        <v>1442</v>
      </c>
      <c r="B680" s="3">
        <v>55.011000000000003</v>
      </c>
      <c r="C680" s="3">
        <v>83.009</v>
      </c>
      <c r="D680" s="3">
        <v>134.05199999999999</v>
      </c>
      <c r="E680" s="3">
        <v>109.72499999999999</v>
      </c>
      <c r="F680" s="3">
        <v>93.814999999999998</v>
      </c>
      <c r="G680" s="15">
        <v>1.8169999999999999</v>
      </c>
      <c r="H680" s="15">
        <v>1.9159999999999999</v>
      </c>
      <c r="I680" s="15">
        <v>2.0169999999999999</v>
      </c>
      <c r="J680" s="45">
        <v>0</v>
      </c>
      <c r="K680" s="45">
        <v>95</v>
      </c>
      <c r="L680" s="44"/>
      <c r="M680" s="44"/>
      <c r="N680" s="44"/>
      <c r="O680" s="40" t="str">
        <f t="shared" si="31"/>
        <v>6745</v>
      </c>
      <c r="P680" s="39">
        <f t="shared" si="32"/>
        <v>95</v>
      </c>
      <c r="Q680" s="18">
        <f t="shared" si="33"/>
        <v>159.045244</v>
      </c>
    </row>
    <row r="681" spans="1:17" x14ac:dyDescent="0.25">
      <c r="A681" s="40" t="s">
        <v>1443</v>
      </c>
      <c r="B681" s="3">
        <v>99.912000000000006</v>
      </c>
      <c r="C681" s="3">
        <v>113.35</v>
      </c>
      <c r="D681" s="3">
        <v>144.07400000000001</v>
      </c>
      <c r="E681" s="3">
        <v>135.67099999999999</v>
      </c>
      <c r="F681" s="3">
        <v>118.643</v>
      </c>
      <c r="G681" s="15">
        <v>1.8169999999999999</v>
      </c>
      <c r="H681" s="15">
        <v>1.9159999999999999</v>
      </c>
      <c r="I681" s="15">
        <v>2.0169999999999999</v>
      </c>
      <c r="J681" s="45">
        <v>0</v>
      </c>
      <c r="K681" s="45">
        <v>238</v>
      </c>
      <c r="L681" s="44"/>
      <c r="M681" s="44"/>
      <c r="N681" s="44"/>
      <c r="O681" s="40" t="str">
        <f t="shared" si="31"/>
        <v>6746</v>
      </c>
      <c r="P681" s="39">
        <f t="shared" si="32"/>
        <v>238</v>
      </c>
      <c r="Q681" s="18">
        <f t="shared" si="33"/>
        <v>217.17859999999999</v>
      </c>
    </row>
    <row r="682" spans="1:17" x14ac:dyDescent="0.25">
      <c r="A682" s="40" t="s">
        <v>1444</v>
      </c>
      <c r="B682" s="3">
        <v>146.703</v>
      </c>
      <c r="C682" s="3">
        <v>160.065</v>
      </c>
      <c r="D682" s="3">
        <v>191.66800000000001</v>
      </c>
      <c r="E682" s="3">
        <v>182.58199999999999</v>
      </c>
      <c r="F682" s="3">
        <v>161.19999999999999</v>
      </c>
      <c r="G682" s="15">
        <v>1.8169999999999999</v>
      </c>
      <c r="H682" s="15">
        <v>1.9159999999999999</v>
      </c>
      <c r="I682" s="15">
        <v>2.0169999999999999</v>
      </c>
      <c r="J682" s="45">
        <v>0</v>
      </c>
      <c r="K682" s="45">
        <v>359</v>
      </c>
      <c r="L682" s="44"/>
      <c r="M682" s="44"/>
      <c r="N682" s="44"/>
      <c r="O682" s="40" t="str">
        <f t="shared" si="31"/>
        <v>6747</v>
      </c>
      <c r="P682" s="39">
        <f t="shared" si="32"/>
        <v>359</v>
      </c>
      <c r="Q682" s="18">
        <f t="shared" si="33"/>
        <v>306.68453999999997</v>
      </c>
    </row>
    <row r="683" spans="1:17" x14ac:dyDescent="0.25">
      <c r="A683" s="40" t="s">
        <v>1445</v>
      </c>
      <c r="B683" s="3">
        <v>537.36900000000003</v>
      </c>
      <c r="C683" s="3">
        <v>538.36199999999997</v>
      </c>
      <c r="D683" s="3">
        <v>539.72799999999995</v>
      </c>
      <c r="E683" s="3">
        <v>538.36199999999997</v>
      </c>
      <c r="F683" s="3">
        <v>538.53800000000001</v>
      </c>
      <c r="G683" s="15">
        <v>2.3029999999999999</v>
      </c>
      <c r="H683" s="15">
        <v>2.4279999999999999</v>
      </c>
      <c r="I683" s="15">
        <v>2.556</v>
      </c>
      <c r="J683" s="45">
        <v>0</v>
      </c>
      <c r="K683" s="45">
        <v>1272</v>
      </c>
      <c r="L683" s="44"/>
      <c r="M683" s="44"/>
      <c r="N683" s="44"/>
      <c r="O683" s="40" t="str">
        <f t="shared" si="31"/>
        <v>6748</v>
      </c>
      <c r="P683" s="39">
        <f t="shared" si="32"/>
        <v>1272</v>
      </c>
      <c r="Q683" s="18">
        <f t="shared" si="33"/>
        <v>1307.142936</v>
      </c>
    </row>
    <row r="684" spans="1:17" x14ac:dyDescent="0.25">
      <c r="A684" s="40" t="s">
        <v>1446</v>
      </c>
      <c r="B684" s="3">
        <v>358.66399999999999</v>
      </c>
      <c r="C684" s="3">
        <v>359.74900000000002</v>
      </c>
      <c r="D684" s="3">
        <v>361.024</v>
      </c>
      <c r="E684" s="3">
        <v>360.411</v>
      </c>
      <c r="F684" s="3">
        <v>359.68</v>
      </c>
      <c r="G684" s="15">
        <v>2.3029999999999999</v>
      </c>
      <c r="H684" s="15">
        <v>2.4279999999999999</v>
      </c>
      <c r="I684" s="15">
        <v>2.556</v>
      </c>
      <c r="J684" s="45">
        <v>0</v>
      </c>
      <c r="K684" s="45">
        <v>829</v>
      </c>
      <c r="L684" s="44"/>
      <c r="M684" s="44"/>
      <c r="N684" s="44"/>
      <c r="O684" s="40" t="str">
        <f t="shared" si="31"/>
        <v>6749</v>
      </c>
      <c r="P684" s="39">
        <f t="shared" si="32"/>
        <v>829</v>
      </c>
      <c r="Q684" s="18">
        <f t="shared" si="33"/>
        <v>873.47057200000006</v>
      </c>
    </row>
    <row r="685" spans="1:17" x14ac:dyDescent="0.25">
      <c r="A685" s="40" t="s">
        <v>1447</v>
      </c>
      <c r="B685" s="3">
        <v>22.472000000000001</v>
      </c>
      <c r="C685" s="3">
        <v>53.743000000000002</v>
      </c>
      <c r="D685" s="3">
        <v>95.132999999999996</v>
      </c>
      <c r="E685" s="3">
        <v>71.582999999999998</v>
      </c>
      <c r="F685" s="3">
        <v>57.350999999999999</v>
      </c>
      <c r="G685" s="15">
        <v>1.8169999999999999</v>
      </c>
      <c r="H685" s="15">
        <v>1.9159999999999999</v>
      </c>
      <c r="I685" s="15">
        <v>2.0169999999999999</v>
      </c>
      <c r="J685" s="45">
        <v>0</v>
      </c>
      <c r="K685" s="45">
        <v>6</v>
      </c>
      <c r="L685" s="44"/>
      <c r="M685" s="44"/>
      <c r="N685" s="44"/>
      <c r="O685" s="40" t="str">
        <f t="shared" si="31"/>
        <v>6751</v>
      </c>
      <c r="P685" s="39">
        <f t="shared" si="32"/>
        <v>6</v>
      </c>
      <c r="Q685" s="18">
        <f t="shared" si="33"/>
        <v>102.971588</v>
      </c>
    </row>
    <row r="686" spans="1:17" x14ac:dyDescent="0.25">
      <c r="A686" s="40" t="s">
        <v>1448</v>
      </c>
      <c r="B686" s="3">
        <v>45.427999999999997</v>
      </c>
      <c r="C686" s="3">
        <v>50.006999999999998</v>
      </c>
      <c r="D686" s="3">
        <v>60.154000000000003</v>
      </c>
      <c r="E686" s="3">
        <v>57.145000000000003</v>
      </c>
      <c r="F686" s="3">
        <v>44.235999999999997</v>
      </c>
      <c r="G686" s="15">
        <v>1.8169999999999999</v>
      </c>
      <c r="H686" s="15">
        <v>1.9159999999999999</v>
      </c>
      <c r="I686" s="15">
        <v>2.0169999999999999</v>
      </c>
      <c r="J686" s="45">
        <v>0</v>
      </c>
      <c r="K686" s="45">
        <v>38</v>
      </c>
      <c r="L686" s="44"/>
      <c r="M686" s="44"/>
      <c r="N686" s="44"/>
      <c r="O686" s="40" t="str">
        <f t="shared" si="31"/>
        <v>6752</v>
      </c>
      <c r="P686" s="39">
        <f t="shared" si="32"/>
        <v>38</v>
      </c>
      <c r="Q686" s="18">
        <f t="shared" si="33"/>
        <v>95.813411999999985</v>
      </c>
    </row>
    <row r="687" spans="1:17" x14ac:dyDescent="0.25">
      <c r="A687" s="40" t="s">
        <v>1449</v>
      </c>
      <c r="B687" s="3">
        <v>15.298999999999999</v>
      </c>
      <c r="C687" s="3">
        <v>15.935</v>
      </c>
      <c r="D687" s="3">
        <v>16.66</v>
      </c>
      <c r="E687" s="3">
        <v>16.954000000000001</v>
      </c>
      <c r="F687" s="3">
        <v>15.739000000000001</v>
      </c>
      <c r="G687" s="15">
        <v>2.3029999999999999</v>
      </c>
      <c r="H687" s="15">
        <v>2.4279999999999999</v>
      </c>
      <c r="I687" s="15">
        <v>2.556</v>
      </c>
      <c r="J687" s="45">
        <v>0</v>
      </c>
      <c r="K687" s="45">
        <v>38</v>
      </c>
      <c r="L687" s="44"/>
      <c r="M687" s="44"/>
      <c r="N687" s="44"/>
      <c r="O687" s="40" t="str">
        <f t="shared" si="31"/>
        <v>6753</v>
      </c>
      <c r="P687" s="39">
        <f t="shared" si="32"/>
        <v>38</v>
      </c>
      <c r="Q687" s="18">
        <f t="shared" si="33"/>
        <v>38.690179999999998</v>
      </c>
    </row>
    <row r="688" spans="1:17" x14ac:dyDescent="0.25">
      <c r="A688" s="40" t="s">
        <v>1450</v>
      </c>
      <c r="B688" s="3">
        <v>4.101</v>
      </c>
      <c r="C688" s="3">
        <v>5.4909999999999997</v>
      </c>
      <c r="D688" s="3">
        <v>7.0679999999999996</v>
      </c>
      <c r="E688" s="3">
        <v>6.2370000000000001</v>
      </c>
      <c r="F688" s="3">
        <v>5.0730000000000004</v>
      </c>
      <c r="G688" s="15">
        <v>2.2549999999999999</v>
      </c>
      <c r="H688" s="15">
        <v>2.3780000000000001</v>
      </c>
      <c r="I688" s="15">
        <v>2.5030000000000001</v>
      </c>
      <c r="J688" s="45">
        <v>0</v>
      </c>
      <c r="K688" s="45">
        <v>28</v>
      </c>
      <c r="L688" s="44"/>
      <c r="M688" s="44"/>
      <c r="N688" s="44"/>
      <c r="O688" s="40" t="str">
        <f t="shared" si="31"/>
        <v>6754</v>
      </c>
      <c r="P688" s="39">
        <f t="shared" si="32"/>
        <v>28</v>
      </c>
      <c r="Q688" s="18">
        <f t="shared" si="33"/>
        <v>13.057598</v>
      </c>
    </row>
    <row r="689" spans="1:17" x14ac:dyDescent="0.25">
      <c r="A689" s="40" t="s">
        <v>1451</v>
      </c>
      <c r="B689" s="3">
        <v>17.457000000000001</v>
      </c>
      <c r="C689" s="3">
        <v>17.68</v>
      </c>
      <c r="D689" s="3">
        <v>17.931999999999999</v>
      </c>
      <c r="E689" s="3">
        <v>17.497</v>
      </c>
      <c r="F689" s="3">
        <v>17.332999999999998</v>
      </c>
      <c r="G689" s="15">
        <v>2.2549999999999999</v>
      </c>
      <c r="H689" s="15">
        <v>2.3780000000000001</v>
      </c>
      <c r="I689" s="15">
        <v>2.504</v>
      </c>
      <c r="J689" s="45">
        <v>0</v>
      </c>
      <c r="K689" s="45">
        <v>63</v>
      </c>
      <c r="L689" s="44"/>
      <c r="M689" s="44"/>
      <c r="N689" s="44"/>
      <c r="O689" s="40" t="str">
        <f t="shared" si="31"/>
        <v>6755</v>
      </c>
      <c r="P689" s="39">
        <f t="shared" si="32"/>
        <v>63</v>
      </c>
      <c r="Q689" s="18">
        <f t="shared" si="33"/>
        <v>42.043040000000005</v>
      </c>
    </row>
    <row r="690" spans="1:17" x14ac:dyDescent="0.25">
      <c r="A690" s="40" t="s">
        <v>1452</v>
      </c>
      <c r="B690" s="3">
        <v>7.1689999999999996</v>
      </c>
      <c r="C690" s="3">
        <v>7.9210000000000003</v>
      </c>
      <c r="D690" s="3">
        <v>8.7759999999999998</v>
      </c>
      <c r="E690" s="3">
        <v>7.9870000000000001</v>
      </c>
      <c r="F690" s="3">
        <v>7.8920000000000003</v>
      </c>
      <c r="G690" s="15">
        <v>2.2549999999999999</v>
      </c>
      <c r="H690" s="15">
        <v>2.3780000000000001</v>
      </c>
      <c r="I690" s="15">
        <v>2.5030000000000001</v>
      </c>
      <c r="J690" s="45">
        <v>0</v>
      </c>
      <c r="K690" s="45">
        <v>8</v>
      </c>
      <c r="L690" s="44"/>
      <c r="M690" s="44"/>
      <c r="N690" s="44"/>
      <c r="O690" s="40" t="str">
        <f t="shared" si="31"/>
        <v>6801</v>
      </c>
      <c r="P690" s="39">
        <f t="shared" si="32"/>
        <v>8</v>
      </c>
      <c r="Q690" s="18">
        <f t="shared" si="33"/>
        <v>18.836138000000002</v>
      </c>
    </row>
    <row r="691" spans="1:17" x14ac:dyDescent="0.25">
      <c r="A691" s="40" t="s">
        <v>1453</v>
      </c>
      <c r="B691" s="3">
        <v>5.4480000000000004</v>
      </c>
      <c r="C691" s="3">
        <v>6.4089999999999998</v>
      </c>
      <c r="D691" s="3">
        <v>7.5</v>
      </c>
      <c r="E691" s="3">
        <v>5.7140000000000004</v>
      </c>
      <c r="F691" s="3">
        <v>5.9870000000000001</v>
      </c>
      <c r="G691" s="15">
        <v>2.2549999999999999</v>
      </c>
      <c r="H691" s="15">
        <v>2.3780000000000001</v>
      </c>
      <c r="I691" s="15">
        <v>2.5030000000000001</v>
      </c>
      <c r="J691" s="45">
        <v>0</v>
      </c>
      <c r="K691" s="45">
        <v>19</v>
      </c>
      <c r="L691" s="44"/>
      <c r="M691" s="44"/>
      <c r="N691" s="44"/>
      <c r="O691" s="40" t="str">
        <f t="shared" si="31"/>
        <v>6802</v>
      </c>
      <c r="P691" s="39">
        <f t="shared" si="32"/>
        <v>19</v>
      </c>
      <c r="Q691" s="18">
        <f t="shared" si="33"/>
        <v>15.240602000000001</v>
      </c>
    </row>
    <row r="692" spans="1:17" x14ac:dyDescent="0.25">
      <c r="A692" s="40" t="s">
        <v>1454</v>
      </c>
      <c r="B692" s="3">
        <v>15.444000000000001</v>
      </c>
      <c r="C692" s="3">
        <v>17.986000000000001</v>
      </c>
      <c r="D692" s="3">
        <v>20.785</v>
      </c>
      <c r="E692" s="3">
        <v>22.2</v>
      </c>
      <c r="F692" s="3">
        <v>15.805</v>
      </c>
      <c r="G692" s="15">
        <v>2.2549999999999999</v>
      </c>
      <c r="H692" s="15">
        <v>2.3780000000000001</v>
      </c>
      <c r="I692" s="15">
        <v>2.5030000000000001</v>
      </c>
      <c r="J692" s="45">
        <v>0</v>
      </c>
      <c r="K692" s="45">
        <v>19</v>
      </c>
      <c r="L692" s="44"/>
      <c r="M692" s="44"/>
      <c r="N692" s="44"/>
      <c r="O692" s="40" t="str">
        <f t="shared" si="31"/>
        <v>6803</v>
      </c>
      <c r="P692" s="39">
        <f t="shared" si="32"/>
        <v>19</v>
      </c>
      <c r="Q692" s="18">
        <f t="shared" si="33"/>
        <v>42.770708000000006</v>
      </c>
    </row>
    <row r="693" spans="1:17" x14ac:dyDescent="0.25">
      <c r="A693" s="40" t="s">
        <v>1455</v>
      </c>
      <c r="B693" s="3">
        <v>301.71199999999999</v>
      </c>
      <c r="C693" s="3">
        <v>304.39100000000002</v>
      </c>
      <c r="D693" s="3">
        <v>307.31400000000002</v>
      </c>
      <c r="E693" s="3">
        <v>302.38799999999998</v>
      </c>
      <c r="F693" s="3">
        <v>303.18799999999999</v>
      </c>
      <c r="G693" s="15">
        <v>2.2549999999999999</v>
      </c>
      <c r="H693" s="15">
        <v>2.3780000000000001</v>
      </c>
      <c r="I693" s="15">
        <v>2.5030000000000001</v>
      </c>
      <c r="J693" s="45">
        <v>0</v>
      </c>
      <c r="K693" s="45">
        <v>770</v>
      </c>
      <c r="L693" s="44"/>
      <c r="M693" s="44"/>
      <c r="N693" s="44"/>
      <c r="O693" s="40" t="str">
        <f t="shared" si="31"/>
        <v>6804</v>
      </c>
      <c r="P693" s="39">
        <f t="shared" si="32"/>
        <v>770</v>
      </c>
      <c r="Q693" s="18">
        <f t="shared" si="33"/>
        <v>723.84179800000004</v>
      </c>
    </row>
    <row r="694" spans="1:17" x14ac:dyDescent="0.25">
      <c r="A694" s="40" t="s">
        <v>1456</v>
      </c>
      <c r="B694" s="3">
        <v>43.244999999999997</v>
      </c>
      <c r="C694" s="3">
        <v>44.034999999999997</v>
      </c>
      <c r="D694" s="3">
        <v>44.923999999999999</v>
      </c>
      <c r="E694" s="3">
        <v>43.768999999999998</v>
      </c>
      <c r="F694" s="3">
        <v>42.850999999999999</v>
      </c>
      <c r="G694" s="15">
        <v>2.2549999999999999</v>
      </c>
      <c r="H694" s="15">
        <v>2.3780000000000001</v>
      </c>
      <c r="I694" s="15">
        <v>2.5030000000000001</v>
      </c>
      <c r="J694" s="45">
        <v>0</v>
      </c>
      <c r="K694" s="45">
        <v>88</v>
      </c>
      <c r="L694" s="44"/>
      <c r="M694" s="44"/>
      <c r="N694" s="44"/>
      <c r="O694" s="40" t="str">
        <f t="shared" si="31"/>
        <v>6805</v>
      </c>
      <c r="P694" s="39">
        <f t="shared" si="32"/>
        <v>88</v>
      </c>
      <c r="Q694" s="18">
        <f t="shared" si="33"/>
        <v>104.71522999999999</v>
      </c>
    </row>
    <row r="695" spans="1:17" x14ac:dyDescent="0.25">
      <c r="A695" s="40" t="s">
        <v>1457</v>
      </c>
      <c r="B695" s="3">
        <v>4.7699999999999996</v>
      </c>
      <c r="C695" s="3">
        <v>7.7409999999999997</v>
      </c>
      <c r="D695" s="3">
        <v>11.068</v>
      </c>
      <c r="E695" s="3">
        <v>12.538</v>
      </c>
      <c r="F695" s="3">
        <v>5.88</v>
      </c>
      <c r="G695" s="15">
        <v>2.2549999999999999</v>
      </c>
      <c r="H695" s="15">
        <v>2.3780000000000001</v>
      </c>
      <c r="I695" s="15">
        <v>2.5030000000000001</v>
      </c>
      <c r="J695" s="45">
        <v>0</v>
      </c>
      <c r="K695" s="45">
        <v>0</v>
      </c>
      <c r="L695" s="44"/>
      <c r="M695" s="44"/>
      <c r="N695" s="44"/>
      <c r="O695" s="40" t="str">
        <f t="shared" si="31"/>
        <v>6806</v>
      </c>
      <c r="P695" s="39">
        <f t="shared" si="32"/>
        <v>0</v>
      </c>
      <c r="Q695" s="18">
        <f t="shared" si="33"/>
        <v>18.408097999999999</v>
      </c>
    </row>
    <row r="696" spans="1:17" x14ac:dyDescent="0.25">
      <c r="A696" s="40" t="s">
        <v>1458</v>
      </c>
      <c r="B696" s="3">
        <v>587.98400000000004</v>
      </c>
      <c r="C696" s="3">
        <v>592.91999999999996</v>
      </c>
      <c r="D696" s="3">
        <v>598.26099999999997</v>
      </c>
      <c r="E696" s="3">
        <v>589.46600000000001</v>
      </c>
      <c r="F696" s="3">
        <v>591.596</v>
      </c>
      <c r="G696" s="15">
        <v>2.2549999999999999</v>
      </c>
      <c r="H696" s="15">
        <v>2.3780000000000001</v>
      </c>
      <c r="I696" s="15">
        <v>2.5030000000000001</v>
      </c>
      <c r="J696" s="45">
        <v>0</v>
      </c>
      <c r="K696" s="45">
        <v>1409</v>
      </c>
      <c r="L696" s="44"/>
      <c r="M696" s="44"/>
      <c r="N696" s="44"/>
      <c r="O696" s="40" t="str">
        <f t="shared" si="31"/>
        <v>6807</v>
      </c>
      <c r="P696" s="39">
        <f t="shared" si="32"/>
        <v>1409</v>
      </c>
      <c r="Q696" s="18">
        <f t="shared" si="33"/>
        <v>1409.9637599999999</v>
      </c>
    </row>
    <row r="697" spans="1:17" x14ac:dyDescent="0.25">
      <c r="A697" s="40" t="s">
        <v>1459</v>
      </c>
      <c r="B697" s="3">
        <v>215.613</v>
      </c>
      <c r="C697" s="3">
        <v>220.578</v>
      </c>
      <c r="D697" s="3">
        <v>226.06399999999999</v>
      </c>
      <c r="E697" s="3">
        <v>221.60599999999999</v>
      </c>
      <c r="F697" s="3">
        <v>218.273</v>
      </c>
      <c r="G697" s="15">
        <v>2.2549999999999999</v>
      </c>
      <c r="H697" s="15">
        <v>2.3780000000000001</v>
      </c>
      <c r="I697" s="15">
        <v>2.5030000000000001</v>
      </c>
      <c r="J697" s="45">
        <v>0</v>
      </c>
      <c r="K697" s="45">
        <v>549</v>
      </c>
      <c r="L697" s="44"/>
      <c r="M697" s="44"/>
      <c r="N697" s="44"/>
      <c r="O697" s="40" t="str">
        <f t="shared" si="31"/>
        <v>6808</v>
      </c>
      <c r="P697" s="39">
        <f t="shared" si="32"/>
        <v>549</v>
      </c>
      <c r="Q697" s="18">
        <f t="shared" si="33"/>
        <v>524.53448400000002</v>
      </c>
    </row>
    <row r="698" spans="1:17" x14ac:dyDescent="0.25">
      <c r="A698" s="40" t="s">
        <v>1460</v>
      </c>
      <c r="B698" s="3">
        <v>2.137</v>
      </c>
      <c r="C698" s="3">
        <v>2.5409999999999999</v>
      </c>
      <c r="D698" s="3">
        <v>2.9969999999999999</v>
      </c>
      <c r="E698" s="3">
        <v>2.1019999999999999</v>
      </c>
      <c r="F698" s="3">
        <v>2.4449999999999998</v>
      </c>
      <c r="G698" s="15">
        <v>2.2549999999999999</v>
      </c>
      <c r="H698" s="15">
        <v>2.3780000000000001</v>
      </c>
      <c r="I698" s="15">
        <v>2.5030000000000001</v>
      </c>
      <c r="J698" s="45">
        <v>0</v>
      </c>
      <c r="K698" s="45">
        <v>23</v>
      </c>
      <c r="L698" s="44"/>
      <c r="M698" s="44"/>
      <c r="N698" s="44"/>
      <c r="O698" s="40" t="str">
        <f t="shared" si="31"/>
        <v>6809</v>
      </c>
      <c r="P698" s="39">
        <f t="shared" si="32"/>
        <v>23</v>
      </c>
      <c r="Q698" s="18">
        <f t="shared" si="33"/>
        <v>6.0424980000000001</v>
      </c>
    </row>
    <row r="699" spans="1:17" x14ac:dyDescent="0.25">
      <c r="A699" s="40" t="s">
        <v>1461</v>
      </c>
      <c r="B699" s="3">
        <v>130.23699999999999</v>
      </c>
      <c r="C699" s="3">
        <v>132.483</v>
      </c>
      <c r="D699" s="3">
        <v>134.94399999999999</v>
      </c>
      <c r="E699" s="3">
        <v>132.37700000000001</v>
      </c>
      <c r="F699" s="3">
        <v>131.672</v>
      </c>
      <c r="G699" s="15">
        <v>2.2549999999999999</v>
      </c>
      <c r="H699" s="15">
        <v>2.3780000000000001</v>
      </c>
      <c r="I699" s="15">
        <v>2.5030000000000001</v>
      </c>
      <c r="J699" s="45">
        <v>0</v>
      </c>
      <c r="K699" s="45">
        <v>330</v>
      </c>
      <c r="L699" s="44"/>
      <c r="M699" s="44"/>
      <c r="N699" s="44"/>
      <c r="O699" s="40" t="str">
        <f t="shared" si="31"/>
        <v>6810</v>
      </c>
      <c r="P699" s="39">
        <f t="shared" si="32"/>
        <v>330</v>
      </c>
      <c r="Q699" s="18">
        <f t="shared" si="33"/>
        <v>315.04457400000001</v>
      </c>
    </row>
    <row r="700" spans="1:17" x14ac:dyDescent="0.25">
      <c r="A700" s="40" t="s">
        <v>1462</v>
      </c>
      <c r="B700" s="3">
        <v>337.52300000000002</v>
      </c>
      <c r="C700" s="3">
        <v>341.76600000000002</v>
      </c>
      <c r="D700" s="3">
        <v>346.52699999999999</v>
      </c>
      <c r="E700" s="3">
        <v>340.92099999999999</v>
      </c>
      <c r="F700" s="3">
        <v>342.214</v>
      </c>
      <c r="G700" s="15">
        <v>2.2549999999999999</v>
      </c>
      <c r="H700" s="15">
        <v>2.3780000000000001</v>
      </c>
      <c r="I700" s="15">
        <v>2.5030000000000001</v>
      </c>
      <c r="J700" s="45">
        <v>0</v>
      </c>
      <c r="K700" s="45">
        <v>714</v>
      </c>
      <c r="L700" s="44"/>
      <c r="M700" s="44"/>
      <c r="N700" s="44"/>
      <c r="O700" s="40" t="str">
        <f t="shared" si="31"/>
        <v>6811</v>
      </c>
      <c r="P700" s="39">
        <f t="shared" si="32"/>
        <v>714</v>
      </c>
      <c r="Q700" s="18">
        <f t="shared" si="33"/>
        <v>812.71954800000003</v>
      </c>
    </row>
    <row r="701" spans="1:17" x14ac:dyDescent="0.25">
      <c r="A701" s="40" t="s">
        <v>1463</v>
      </c>
      <c r="B701" s="3">
        <v>15.824</v>
      </c>
      <c r="C701" s="3">
        <v>18.486999999999998</v>
      </c>
      <c r="D701" s="3">
        <v>21.515000000000001</v>
      </c>
      <c r="E701" s="3">
        <v>15.102</v>
      </c>
      <c r="F701" s="3">
        <v>16.222000000000001</v>
      </c>
      <c r="G701" s="15">
        <v>2.2549999999999999</v>
      </c>
      <c r="H701" s="15">
        <v>2.3780000000000001</v>
      </c>
      <c r="I701" s="15">
        <v>2.5030000000000001</v>
      </c>
      <c r="J701" s="45">
        <v>0</v>
      </c>
      <c r="K701" s="45">
        <v>90</v>
      </c>
      <c r="L701" s="44"/>
      <c r="M701" s="44"/>
      <c r="N701" s="44"/>
      <c r="O701" s="40" t="str">
        <f t="shared" si="31"/>
        <v>6812</v>
      </c>
      <c r="P701" s="39">
        <f t="shared" si="32"/>
        <v>90</v>
      </c>
      <c r="Q701" s="18">
        <f t="shared" si="33"/>
        <v>43.962085999999999</v>
      </c>
    </row>
    <row r="702" spans="1:17" x14ac:dyDescent="0.25">
      <c r="A702" s="40" t="s">
        <v>1464</v>
      </c>
      <c r="B702" s="3">
        <v>65.552000000000007</v>
      </c>
      <c r="C702" s="3">
        <v>67.658000000000001</v>
      </c>
      <c r="D702" s="3">
        <v>70.043000000000006</v>
      </c>
      <c r="E702" s="3">
        <v>66.510000000000005</v>
      </c>
      <c r="F702" s="3">
        <v>66.722999999999999</v>
      </c>
      <c r="G702" s="15">
        <v>2.2549999999999999</v>
      </c>
      <c r="H702" s="15">
        <v>2.3780000000000001</v>
      </c>
      <c r="I702" s="15">
        <v>2.5030000000000001</v>
      </c>
      <c r="J702" s="45">
        <v>0</v>
      </c>
      <c r="K702" s="45">
        <v>144</v>
      </c>
      <c r="L702" s="44"/>
      <c r="M702" s="44"/>
      <c r="N702" s="44"/>
      <c r="O702" s="40" t="str">
        <f t="shared" si="31"/>
        <v>6901</v>
      </c>
      <c r="P702" s="39">
        <f t="shared" si="32"/>
        <v>144</v>
      </c>
      <c r="Q702" s="18">
        <f t="shared" si="33"/>
        <v>160.89072400000001</v>
      </c>
    </row>
    <row r="703" spans="1:17" x14ac:dyDescent="0.25">
      <c r="A703" s="40" t="s">
        <v>1465</v>
      </c>
      <c r="B703" s="3">
        <v>69.161000000000001</v>
      </c>
      <c r="C703" s="3">
        <v>78.245000000000005</v>
      </c>
      <c r="D703" s="3">
        <v>88.581999999999994</v>
      </c>
      <c r="E703" s="3">
        <v>87.703999999999994</v>
      </c>
      <c r="F703" s="3">
        <v>75.406000000000006</v>
      </c>
      <c r="G703" s="15">
        <v>2.2549999999999999</v>
      </c>
      <c r="H703" s="15">
        <v>2.3780000000000001</v>
      </c>
      <c r="I703" s="15">
        <v>2.5030000000000001</v>
      </c>
      <c r="J703" s="45">
        <v>0</v>
      </c>
      <c r="K703" s="45">
        <v>143</v>
      </c>
      <c r="L703" s="44"/>
      <c r="M703" s="44"/>
      <c r="N703" s="44"/>
      <c r="O703" s="40" t="str">
        <f t="shared" si="31"/>
        <v>6902</v>
      </c>
      <c r="P703" s="39">
        <f t="shared" si="32"/>
        <v>143</v>
      </c>
      <c r="Q703" s="18">
        <f t="shared" si="33"/>
        <v>186.06661000000003</v>
      </c>
    </row>
    <row r="704" spans="1:17" x14ac:dyDescent="0.25">
      <c r="A704" s="40" t="s">
        <v>24</v>
      </c>
      <c r="B704" s="43">
        <f>SUM(B4:B703)</f>
        <v>179048.46499999985</v>
      </c>
      <c r="C704" s="43">
        <f t="shared" ref="C704:K704" si="34">SUM(C4:C703)</f>
        <v>186798.20300000007</v>
      </c>
      <c r="D704" s="43">
        <f t="shared" si="34"/>
        <v>194564.05100000004</v>
      </c>
      <c r="E704" s="43">
        <f t="shared" si="34"/>
        <v>186796.91400000005</v>
      </c>
      <c r="F704" s="43">
        <f t="shared" si="34"/>
        <v>186798.16800000001</v>
      </c>
      <c r="G704" s="41">
        <f>AVERAGE(G4:G703)</f>
        <v>2.1788699999999999</v>
      </c>
      <c r="H704" s="41">
        <f t="shared" ref="H704:I704" si="35">AVERAGE(H4:H703)</f>
        <v>2.2975114285714291</v>
      </c>
      <c r="I704" s="41">
        <f t="shared" si="35"/>
        <v>2.4188071428571409</v>
      </c>
      <c r="J704" s="43">
        <f t="shared" si="34"/>
        <v>8870</v>
      </c>
      <c r="K704" s="43">
        <f t="shared" si="34"/>
        <v>399309.50699999998</v>
      </c>
      <c r="O704" s="40" t="str">
        <f t="shared" si="31"/>
        <v>Total</v>
      </c>
      <c r="P704" s="43">
        <f t="shared" ref="P704:Q704" si="36">SUM(P4:P703)</f>
        <v>399309.50699999998</v>
      </c>
      <c r="Q704" s="43">
        <f t="shared" si="36"/>
        <v>439384.05708400009</v>
      </c>
    </row>
  </sheetData>
  <mergeCells count="17">
    <mergeCell ref="A1:A3"/>
    <mergeCell ref="B1:I1"/>
    <mergeCell ref="J1:K1"/>
    <mergeCell ref="O1:O3"/>
    <mergeCell ref="P1:Q1"/>
    <mergeCell ref="B2:B3"/>
    <mergeCell ref="C2:C3"/>
    <mergeCell ref="D2:D3"/>
    <mergeCell ref="E2:E3"/>
    <mergeCell ref="F2:F3"/>
    <mergeCell ref="Q2:Q3"/>
    <mergeCell ref="G2:G3"/>
    <mergeCell ref="H2:H3"/>
    <mergeCell ref="I2:I3"/>
    <mergeCell ref="J2:J3"/>
    <mergeCell ref="K2:K3"/>
    <mergeCell ref="P2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CE65-C755-4E68-AA4F-59DB98D7D4A2}">
  <dimension ref="A1:BD34"/>
  <sheetViews>
    <sheetView topLeftCell="AI3" workbookViewId="0">
      <selection activeCell="AI21" sqref="AI21"/>
    </sheetView>
  </sheetViews>
  <sheetFormatPr defaultRowHeight="15" x14ac:dyDescent="0.25"/>
  <cols>
    <col min="4" max="4" width="12.28515625" customWidth="1"/>
    <col min="13" max="13" width="11.140625" customWidth="1"/>
    <col min="14" max="14" width="10" customWidth="1"/>
    <col min="15" max="15" width="10.28515625" customWidth="1"/>
    <col min="16" max="16" width="11.28515625" customWidth="1"/>
    <col min="20" max="20" width="18.42578125" customWidth="1"/>
    <col min="26" max="26" width="12.7109375" customWidth="1"/>
    <col min="32" max="32" width="13.140625" customWidth="1"/>
    <col min="38" max="38" width="13.28515625" customWidth="1"/>
    <col min="44" max="44" width="16.42578125" customWidth="1"/>
    <col min="45" max="45" width="12.28515625" customWidth="1"/>
    <col min="46" max="46" width="16.42578125" customWidth="1"/>
    <col min="47" max="47" width="12.7109375" customWidth="1"/>
    <col min="48" max="48" width="15.7109375" customWidth="1"/>
    <col min="49" max="49" width="24.85546875" customWidth="1"/>
    <col min="55" max="55" width="12.85546875" customWidth="1"/>
  </cols>
  <sheetData>
    <row r="1" spans="1:56" ht="18" customHeight="1" x14ac:dyDescent="0.3">
      <c r="A1" s="50" t="s">
        <v>1</v>
      </c>
      <c r="B1" s="62" t="s">
        <v>35</v>
      </c>
      <c r="C1" s="63"/>
      <c r="D1" s="64"/>
      <c r="E1" s="62" t="s">
        <v>2</v>
      </c>
      <c r="F1" s="63"/>
      <c r="G1" s="63"/>
      <c r="H1" s="64"/>
      <c r="I1" s="62" t="s">
        <v>6</v>
      </c>
      <c r="J1" s="63"/>
      <c r="K1" s="63"/>
      <c r="L1" s="63"/>
      <c r="M1" s="62">
        <v>2055</v>
      </c>
      <c r="N1" s="63"/>
      <c r="O1" s="63"/>
      <c r="P1" s="63"/>
    </row>
    <row r="2" spans="1:56" ht="14.45" customHeight="1" x14ac:dyDescent="0.25">
      <c r="A2" s="51"/>
      <c r="B2" s="48" t="s">
        <v>4</v>
      </c>
      <c r="C2" s="48" t="s">
        <v>8</v>
      </c>
      <c r="D2" s="48" t="s">
        <v>36</v>
      </c>
      <c r="E2" s="48" t="s">
        <v>7</v>
      </c>
      <c r="F2" s="48" t="s">
        <v>10</v>
      </c>
      <c r="G2" s="48" t="s">
        <v>8</v>
      </c>
      <c r="H2" s="48" t="s">
        <v>4</v>
      </c>
      <c r="I2" s="48" t="s">
        <v>7</v>
      </c>
      <c r="J2" s="48" t="s">
        <v>10</v>
      </c>
      <c r="K2" s="48" t="s">
        <v>8</v>
      </c>
      <c r="L2" s="48" t="s">
        <v>4</v>
      </c>
      <c r="M2" s="48" t="s">
        <v>41</v>
      </c>
      <c r="N2" s="48" t="s">
        <v>38</v>
      </c>
      <c r="O2" s="48" t="s">
        <v>39</v>
      </c>
      <c r="P2" s="48" t="s">
        <v>40</v>
      </c>
      <c r="Q2" s="1"/>
      <c r="R2" s="59" t="s">
        <v>20</v>
      </c>
      <c r="S2" s="59"/>
      <c r="T2" s="59"/>
      <c r="U2" s="59"/>
      <c r="W2" s="59" t="s">
        <v>16</v>
      </c>
      <c r="X2" s="59"/>
      <c r="Y2" s="59"/>
      <c r="Z2" s="59"/>
      <c r="AA2" s="59"/>
      <c r="AB2" s="1"/>
      <c r="AC2" s="59" t="s">
        <v>15</v>
      </c>
      <c r="AD2" s="59"/>
      <c r="AE2" s="59"/>
      <c r="AF2" s="59"/>
      <c r="AG2" s="59"/>
      <c r="AH2" s="1"/>
      <c r="AI2" s="56" t="s">
        <v>17</v>
      </c>
      <c r="AJ2" s="57"/>
      <c r="AK2" s="57"/>
      <c r="AL2" s="57"/>
      <c r="AM2" s="58"/>
      <c r="AQ2" s="80" t="s">
        <v>43</v>
      </c>
      <c r="AR2" s="80"/>
      <c r="AS2" s="80"/>
      <c r="AT2" s="80"/>
      <c r="AU2" s="80"/>
      <c r="AV2" s="80"/>
      <c r="AW2" s="80"/>
      <c r="AX2" s="80"/>
      <c r="AZ2" s="55" t="s">
        <v>23</v>
      </c>
      <c r="BA2" s="56" t="s">
        <v>21</v>
      </c>
      <c r="BB2" s="57"/>
      <c r="BC2" s="57"/>
      <c r="BD2" s="58"/>
    </row>
    <row r="3" spans="1:56" ht="45" customHeight="1" x14ac:dyDescent="0.25">
      <c r="A3" s="51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"/>
      <c r="R3" s="16">
        <v>2010</v>
      </c>
      <c r="S3" s="16">
        <v>2020</v>
      </c>
      <c r="T3" s="27" t="s">
        <v>37</v>
      </c>
      <c r="U3" s="16">
        <v>2055</v>
      </c>
      <c r="W3" s="16">
        <v>2000</v>
      </c>
      <c r="X3" s="16">
        <v>2010</v>
      </c>
      <c r="Y3" s="16">
        <v>2020</v>
      </c>
      <c r="Z3" s="17" t="s">
        <v>19</v>
      </c>
      <c r="AA3" s="16">
        <v>2055</v>
      </c>
      <c r="AB3" s="1"/>
      <c r="AC3" s="16">
        <v>2000</v>
      </c>
      <c r="AD3" s="16">
        <v>2010</v>
      </c>
      <c r="AE3" s="16">
        <v>2020</v>
      </c>
      <c r="AF3" s="17" t="s">
        <v>19</v>
      </c>
      <c r="AG3" s="16">
        <v>2055</v>
      </c>
      <c r="AH3" s="1"/>
      <c r="AI3" s="22">
        <v>36526</v>
      </c>
      <c r="AJ3" s="22">
        <v>40179</v>
      </c>
      <c r="AK3" s="22">
        <v>43831</v>
      </c>
      <c r="AL3" s="32">
        <v>56615</v>
      </c>
      <c r="AM3" s="21">
        <v>56615</v>
      </c>
      <c r="AN3" s="25"/>
      <c r="AO3" s="14"/>
      <c r="AP3" s="14"/>
      <c r="AQ3" s="33" t="s">
        <v>26</v>
      </c>
      <c r="AR3" s="33" t="s">
        <v>27</v>
      </c>
      <c r="AS3" s="33" t="s">
        <v>28</v>
      </c>
      <c r="AT3" s="33" t="s">
        <v>29</v>
      </c>
      <c r="AU3" s="33" t="s">
        <v>30</v>
      </c>
      <c r="AV3" s="33" t="s">
        <v>50</v>
      </c>
      <c r="AW3" s="33" t="s">
        <v>49</v>
      </c>
      <c r="AX3" s="33" t="s">
        <v>51</v>
      </c>
      <c r="AZ3" s="55"/>
      <c r="BA3" s="16">
        <v>2010</v>
      </c>
      <c r="BB3" s="16">
        <v>2020</v>
      </c>
      <c r="BC3" s="17" t="s">
        <v>19</v>
      </c>
      <c r="BD3" s="16">
        <v>2055</v>
      </c>
    </row>
    <row r="4" spans="1:56" x14ac:dyDescent="0.25">
      <c r="A4" s="6">
        <v>101.01</v>
      </c>
      <c r="B4" s="3">
        <v>1854</v>
      </c>
      <c r="C4" s="3">
        <v>1663</v>
      </c>
      <c r="D4" s="3">
        <v>3944</v>
      </c>
      <c r="E4" s="3">
        <v>3884</v>
      </c>
      <c r="F4" s="3">
        <v>4</v>
      </c>
      <c r="G4" s="3">
        <v>1607</v>
      </c>
      <c r="H4" s="3">
        <v>1819</v>
      </c>
      <c r="I4" s="3">
        <v>3800</v>
      </c>
      <c r="J4" s="3">
        <v>14</v>
      </c>
      <c r="K4" s="3">
        <v>1580</v>
      </c>
      <c r="L4" s="3">
        <v>1782</v>
      </c>
      <c r="M4" s="3">
        <f>_xlfn.FORECAST.LINEAR(2055, CHOOSE({1,2,3}, C4, G4, K4), CHOOSE({1,2,3}, 2000, 2010, 2020))</f>
        <v>1429.9166666666661</v>
      </c>
      <c r="N4" s="3">
        <f>_xlfn.FORECAST.LINEAR(2055, CHOOSE({1,2}, F4, J4), CHOOSE({1,2}, 2010, 2020))</f>
        <v>49</v>
      </c>
      <c r="O4" s="15">
        <f>FORECAST(2055, CHOOSE({1,2,3}, D4/C4, (E4-F4)/G4, (I4-J4)/K4), CHOOSE({1,2,3}, 2000, 2010, 2020))</f>
        <v>2.4494018323222089</v>
      </c>
      <c r="P4" s="15" cm="1">
        <f t="array" ref="P4">GROWTH(CHOOSE({1,2,3}, D4/C4, (E4-F4)/G4, (I4-J4)/K4), CHOOSE({1,2,3}, 2000, 2010, 2020), 2055)</f>
        <v>2.4502221252015466</v>
      </c>
      <c r="Q4" s="12"/>
      <c r="R4" s="3">
        <f t="shared" ref="R4:R33" si="0">F4</f>
        <v>4</v>
      </c>
      <c r="S4" s="3">
        <f t="shared" ref="S4:S33" si="1">J4</f>
        <v>14</v>
      </c>
      <c r="T4" s="18">
        <f>U4</f>
        <v>49</v>
      </c>
      <c r="U4" s="18">
        <f t="shared" ref="U4:U33" si="2">N4</f>
        <v>49</v>
      </c>
      <c r="W4" s="3">
        <f t="shared" ref="W4:W33" si="3">D4</f>
        <v>3944</v>
      </c>
      <c r="X4" s="3">
        <f t="shared" ref="X4:X33" si="4">E4-F4</f>
        <v>3880</v>
      </c>
      <c r="Y4" s="3">
        <f t="shared" ref="Y4:Y33" si="5">I4-J4</f>
        <v>3786</v>
      </c>
      <c r="Z4" s="18">
        <f>AF4*AL4</f>
        <v>5412.9972680000001</v>
      </c>
      <c r="AA4" s="18">
        <f>AG4*AM4</f>
        <v>3502.4405034013971</v>
      </c>
      <c r="AC4" s="3">
        <f t="shared" ref="AC4:AC33" si="6">C4</f>
        <v>1663</v>
      </c>
      <c r="AD4" s="3">
        <f t="shared" ref="AD4:AD33" si="7">G4</f>
        <v>1607</v>
      </c>
      <c r="AE4" s="3">
        <f t="shared" ref="AE4:AE33" si="8">K4</f>
        <v>1580</v>
      </c>
      <c r="AF4" s="3">
        <f>AR4</f>
        <v>2376.2060000000001</v>
      </c>
      <c r="AG4" s="3">
        <f t="shared" ref="AG4:AG33" si="9">M4</f>
        <v>1429.9166666666661</v>
      </c>
      <c r="AH4" s="10"/>
      <c r="AI4" s="4">
        <f t="shared" ref="AI4:AI34" si="10">D4/C4</f>
        <v>2.3716175586289836</v>
      </c>
      <c r="AJ4" s="4">
        <f t="shared" ref="AJ4:AJ34" si="11">(E4-F4)/G4</f>
        <v>2.4144368388301181</v>
      </c>
      <c r="AK4" s="4">
        <f t="shared" ref="AK4:AK34" si="12">(I4-J4)/K4</f>
        <v>2.3962025316455695</v>
      </c>
      <c r="AL4" s="4">
        <f>AX4</f>
        <v>2.278</v>
      </c>
      <c r="AM4" s="23">
        <f>O4</f>
        <v>2.4494018323222089</v>
      </c>
      <c r="AN4" s="26" t="s">
        <v>42</v>
      </c>
      <c r="AQ4" s="3">
        <v>1867.722</v>
      </c>
      <c r="AR4" s="3">
        <v>2376.2060000000001</v>
      </c>
      <c r="AS4" s="3">
        <v>2739.4609999999998</v>
      </c>
      <c r="AT4" s="3">
        <v>2332.0839999999998</v>
      </c>
      <c r="AU4" s="3">
        <v>2502.0210000000002</v>
      </c>
      <c r="AV4" s="4">
        <v>2.0590000000000002</v>
      </c>
      <c r="AW4" s="4">
        <v>2.1669999999999998</v>
      </c>
      <c r="AX4" s="4">
        <v>2.278</v>
      </c>
      <c r="AZ4" s="17">
        <f t="shared" ref="AZ4:AZ33" si="13">A4</f>
        <v>101.01</v>
      </c>
      <c r="BA4" s="3">
        <f t="shared" ref="BA4:BA33" si="14">E4</f>
        <v>3884</v>
      </c>
      <c r="BB4" s="3">
        <f t="shared" ref="BB4:BB33" si="15">I4</f>
        <v>3800</v>
      </c>
      <c r="BC4" s="18">
        <f t="shared" ref="BC4:BC33" si="16">Z4+T4</f>
        <v>5461.9972680000001</v>
      </c>
      <c r="BD4" s="18">
        <f t="shared" ref="BD4:BD33" si="17">AA4+U4</f>
        <v>3551.4405034013971</v>
      </c>
    </row>
    <row r="5" spans="1:56" x14ac:dyDescent="0.25">
      <c r="A5" s="6">
        <v>101.04</v>
      </c>
      <c r="B5" s="3">
        <v>501</v>
      </c>
      <c r="C5" s="3">
        <v>487</v>
      </c>
      <c r="D5" s="3">
        <v>1219</v>
      </c>
      <c r="E5" s="3">
        <v>3426</v>
      </c>
      <c r="F5" s="3">
        <v>181</v>
      </c>
      <c r="G5" s="3">
        <v>1276</v>
      </c>
      <c r="H5" s="3">
        <v>1400</v>
      </c>
      <c r="I5" s="3">
        <v>3821</v>
      </c>
      <c r="J5" s="3">
        <v>103</v>
      </c>
      <c r="K5" s="3">
        <v>1416</v>
      </c>
      <c r="L5" s="3">
        <v>1451</v>
      </c>
      <c r="M5" s="3">
        <f>_xlfn.FORECAST.LINEAR(2055, CHOOSE({1,2,3}, C5, G5, K5), CHOOSE({1,2,3}, 2000, 2010, 2020))</f>
        <v>3149.9166666666715</v>
      </c>
      <c r="N5" s="3">
        <f>_xlfn.FORECAST.LINEAR(2055, CHOOSE({1,2}, F5, J5), CHOOSE({1,2}, 2010, 2020))</f>
        <v>-170</v>
      </c>
      <c r="O5" s="15">
        <f>FORECAST(2055, CHOOSE({1,2,3}, D5/C5, (E5-F5)/G5, (I5-J5)/K5), CHOOSE({1,2,3}, 2000, 2010, 2020))</f>
        <v>2.8332053799461363</v>
      </c>
      <c r="P5" s="15" cm="1">
        <f t="array" ref="P5">GROWTH(CHOOSE({1,2,3}, D5/C5, (E5-F5)/G5, (I5-J5)/K5), CHOOSE({1,2,3}, 2000, 2010, 2020), 2055)</f>
        <v>2.8472827043077209</v>
      </c>
      <c r="Q5" s="12"/>
      <c r="R5" s="3">
        <f t="shared" si="0"/>
        <v>181</v>
      </c>
      <c r="S5" s="3">
        <f t="shared" si="1"/>
        <v>103</v>
      </c>
      <c r="T5" s="18">
        <f t="shared" ref="T5:T33" si="18">U5</f>
        <v>-170</v>
      </c>
      <c r="U5" s="18">
        <f t="shared" si="2"/>
        <v>-170</v>
      </c>
      <c r="W5" s="3">
        <f t="shared" si="3"/>
        <v>1219</v>
      </c>
      <c r="X5" s="3">
        <f t="shared" si="4"/>
        <v>3245</v>
      </c>
      <c r="Y5" s="3">
        <f t="shared" si="5"/>
        <v>3718</v>
      </c>
      <c r="Z5" s="18">
        <f t="shared" ref="Z5:Z33" si="19">AF5*AL5</f>
        <v>6812.1008220000003</v>
      </c>
      <c r="AA5" s="18">
        <f t="shared" ref="AA5:AA33" si="20">AG5*AM5</f>
        <v>8924.3608463820146</v>
      </c>
      <c r="AC5" s="3">
        <f t="shared" si="6"/>
        <v>487</v>
      </c>
      <c r="AD5" s="3">
        <f t="shared" si="7"/>
        <v>1276</v>
      </c>
      <c r="AE5" s="3">
        <f t="shared" si="8"/>
        <v>1416</v>
      </c>
      <c r="AF5" s="3">
        <f t="shared" ref="AF5:AF33" si="21">AR5</f>
        <v>2376.8670000000002</v>
      </c>
      <c r="AG5" s="3">
        <f t="shared" si="9"/>
        <v>3149.9166666666715</v>
      </c>
      <c r="AH5" s="10"/>
      <c r="AI5" s="4">
        <f t="shared" si="10"/>
        <v>2.5030800821355235</v>
      </c>
      <c r="AJ5" s="4">
        <f t="shared" si="11"/>
        <v>2.5431034482758621</v>
      </c>
      <c r="AK5" s="4">
        <f t="shared" si="12"/>
        <v>2.6257062146892656</v>
      </c>
      <c r="AL5" s="4">
        <f t="shared" ref="AL5:AL34" si="22">AX5</f>
        <v>2.8660000000000001</v>
      </c>
      <c r="AM5" s="23">
        <f t="shared" ref="AM5:AM33" si="23">O5</f>
        <v>2.8332053799461363</v>
      </c>
      <c r="AN5" s="26" t="s">
        <v>42</v>
      </c>
      <c r="AQ5" s="3">
        <v>2129.694</v>
      </c>
      <c r="AR5" s="3">
        <v>2376.8670000000002</v>
      </c>
      <c r="AS5" s="3">
        <v>2499.415</v>
      </c>
      <c r="AT5" s="3">
        <v>2327.3629999999998</v>
      </c>
      <c r="AU5" s="3">
        <v>2412.384</v>
      </c>
      <c r="AV5" s="4">
        <v>2.59</v>
      </c>
      <c r="AW5" s="4">
        <v>2.726</v>
      </c>
      <c r="AX5" s="4">
        <v>2.8660000000000001</v>
      </c>
      <c r="AZ5" s="17">
        <f t="shared" si="13"/>
        <v>101.04</v>
      </c>
      <c r="BA5" s="3">
        <f t="shared" si="14"/>
        <v>3426</v>
      </c>
      <c r="BB5" s="3">
        <f t="shared" si="15"/>
        <v>3821</v>
      </c>
      <c r="BC5" s="18">
        <f t="shared" si="16"/>
        <v>6642.1008220000003</v>
      </c>
      <c r="BD5" s="18">
        <f t="shared" si="17"/>
        <v>8754.3608463820146</v>
      </c>
    </row>
    <row r="6" spans="1:56" x14ac:dyDescent="0.25">
      <c r="A6" s="6">
        <v>101.05</v>
      </c>
      <c r="B6" s="3">
        <v>1595</v>
      </c>
      <c r="C6" s="3">
        <v>1537</v>
      </c>
      <c r="D6" s="3">
        <v>4075</v>
      </c>
      <c r="E6" s="3">
        <v>5106</v>
      </c>
      <c r="F6" s="3">
        <v>134</v>
      </c>
      <c r="G6" s="3">
        <v>1879</v>
      </c>
      <c r="H6" s="3">
        <v>1969</v>
      </c>
      <c r="I6" s="3">
        <v>5359</v>
      </c>
      <c r="J6" s="3">
        <v>101</v>
      </c>
      <c r="K6" s="3">
        <v>2001</v>
      </c>
      <c r="L6" s="3">
        <v>2142</v>
      </c>
      <c r="M6" s="3">
        <f>_xlfn.FORECAST.LINEAR(2055, CHOOSE({1,2,3}, C6, G6, K6), CHOOSE({1,2,3}, 2000, 2010, 2020))</f>
        <v>2849.6666666666642</v>
      </c>
      <c r="N6" s="3">
        <f>_xlfn.FORECAST.LINEAR(2055, CHOOSE({1,2}, F6, J6), CHOOSE({1,2}, 2010, 2020))</f>
        <v>-14.5</v>
      </c>
      <c r="O6" s="15">
        <f>FORECAST(2055, CHOOSE({1,2,3}, D6/C6, (E6-F6)/G6, (I6-J6)/K6), CHOOSE({1,2,3}, 2000, 2010, 2020))</f>
        <v>2.5886203352345603</v>
      </c>
      <c r="P6" s="15" cm="1">
        <f t="array" ref="P6">GROWTH(CHOOSE({1,2,3}, D6/C6, (E6-F6)/G6, (I6-J6)/K6), CHOOSE({1,2,3}, 2000, 2010, 2020), 2055)</f>
        <v>2.5890868853611284</v>
      </c>
      <c r="Q6" s="12"/>
      <c r="R6" s="3">
        <f t="shared" si="0"/>
        <v>134</v>
      </c>
      <c r="S6" s="3">
        <f t="shared" si="1"/>
        <v>101</v>
      </c>
      <c r="T6" s="18">
        <f t="shared" si="18"/>
        <v>-14.5</v>
      </c>
      <c r="U6" s="18">
        <f t="shared" si="2"/>
        <v>-14.5</v>
      </c>
      <c r="W6" s="3">
        <f t="shared" si="3"/>
        <v>4075</v>
      </c>
      <c r="X6" s="3">
        <f t="shared" si="4"/>
        <v>4972</v>
      </c>
      <c r="Y6" s="3">
        <f t="shared" si="5"/>
        <v>5258</v>
      </c>
      <c r="Z6" s="18">
        <f t="shared" si="19"/>
        <v>6455.806133000001</v>
      </c>
      <c r="AA6" s="18">
        <f t="shared" si="20"/>
        <v>7376.7050819734122</v>
      </c>
      <c r="AC6" s="3">
        <f t="shared" si="6"/>
        <v>1537</v>
      </c>
      <c r="AD6" s="3">
        <f t="shared" si="7"/>
        <v>1879</v>
      </c>
      <c r="AE6" s="3">
        <f t="shared" si="8"/>
        <v>2001</v>
      </c>
      <c r="AF6" s="3">
        <f t="shared" si="21"/>
        <v>2757.7130000000002</v>
      </c>
      <c r="AG6" s="3">
        <f t="shared" si="9"/>
        <v>2849.6666666666642</v>
      </c>
      <c r="AH6" s="10"/>
      <c r="AI6" s="4">
        <f t="shared" si="10"/>
        <v>2.6512687052700064</v>
      </c>
      <c r="AJ6" s="4">
        <f t="shared" si="11"/>
        <v>2.6460883448642893</v>
      </c>
      <c r="AK6" s="4">
        <f t="shared" si="12"/>
        <v>2.6276861569215391</v>
      </c>
      <c r="AL6" s="4">
        <f t="shared" si="22"/>
        <v>2.3410000000000002</v>
      </c>
      <c r="AM6" s="23">
        <f t="shared" si="23"/>
        <v>2.5886203352345603</v>
      </c>
      <c r="AN6" s="26" t="s">
        <v>42</v>
      </c>
      <c r="AQ6" s="3">
        <v>2526.3389999999999</v>
      </c>
      <c r="AR6" s="3">
        <v>2757.7130000000002</v>
      </c>
      <c r="AS6" s="3">
        <v>2833.0120000000002</v>
      </c>
      <c r="AT6" s="3">
        <v>2729.3429999999998</v>
      </c>
      <c r="AU6" s="3">
        <v>2726.143</v>
      </c>
      <c r="AV6" s="4">
        <v>2.1160000000000001</v>
      </c>
      <c r="AW6" s="4">
        <v>2.2269999999999999</v>
      </c>
      <c r="AX6" s="4">
        <v>2.3410000000000002</v>
      </c>
      <c r="AZ6" s="17">
        <f t="shared" si="13"/>
        <v>101.05</v>
      </c>
      <c r="BA6" s="3">
        <f t="shared" si="14"/>
        <v>5106</v>
      </c>
      <c r="BB6" s="3">
        <f t="shared" si="15"/>
        <v>5359</v>
      </c>
      <c r="BC6" s="18">
        <f t="shared" si="16"/>
        <v>6441.306133000001</v>
      </c>
      <c r="BD6" s="18">
        <f t="shared" si="17"/>
        <v>7362.2050819734122</v>
      </c>
    </row>
    <row r="7" spans="1:56" x14ac:dyDescent="0.25">
      <c r="A7" s="6">
        <v>101.06</v>
      </c>
      <c r="B7" s="3">
        <v>487</v>
      </c>
      <c r="C7" s="3">
        <v>445</v>
      </c>
      <c r="D7" s="3">
        <v>1155</v>
      </c>
      <c r="E7" s="3">
        <v>2530</v>
      </c>
      <c r="F7" s="3">
        <v>0</v>
      </c>
      <c r="G7" s="3">
        <v>903</v>
      </c>
      <c r="H7" s="3">
        <v>971</v>
      </c>
      <c r="I7" s="3">
        <v>3276</v>
      </c>
      <c r="J7" s="3">
        <v>0</v>
      </c>
      <c r="K7" s="3">
        <v>1160</v>
      </c>
      <c r="L7" s="3">
        <v>1216</v>
      </c>
      <c r="M7" s="3">
        <f>_xlfn.FORECAST.LINEAR(2055, CHOOSE({1,2,3}, C7, G7, K7), CHOOSE({1,2,3}, 2000, 2010, 2020))</f>
        <v>2444.75</v>
      </c>
      <c r="N7" s="3">
        <f>_xlfn.FORECAST.LINEAR(2055, CHOOSE({1,2}, F7, J7), CHOOSE({1,2}, 2010, 2020))</f>
        <v>0</v>
      </c>
      <c r="O7" s="15">
        <f>FORECAST(2055, CHOOSE({1,2,3}, D7/C7, (E7-F7)/G7, (I7-J7)/K7), CHOOSE({1,2,3}, 2000, 2010, 2020))</f>
        <v>3.2548945112285885</v>
      </c>
      <c r="P7" s="15" cm="1">
        <f t="array" ref="P7">GROWTH(CHOOSE({1,2,3}, D7/C7, (E7-F7)/G7, (I7-J7)/K7), CHOOSE({1,2,3}, 2000, 2010, 2020), 2055)</f>
        <v>3.3113675853632047</v>
      </c>
      <c r="Q7" s="12"/>
      <c r="R7" s="3">
        <f t="shared" si="0"/>
        <v>0</v>
      </c>
      <c r="S7" s="3">
        <f t="shared" si="1"/>
        <v>0</v>
      </c>
      <c r="T7" s="18">
        <f t="shared" si="18"/>
        <v>0</v>
      </c>
      <c r="U7" s="18">
        <f t="shared" si="2"/>
        <v>0</v>
      </c>
      <c r="W7" s="3">
        <f t="shared" si="3"/>
        <v>1155</v>
      </c>
      <c r="X7" s="3">
        <f t="shared" si="4"/>
        <v>2530</v>
      </c>
      <c r="Y7" s="3">
        <f t="shared" si="5"/>
        <v>3276</v>
      </c>
      <c r="Z7" s="18">
        <f t="shared" si="19"/>
        <v>5356.8205339999995</v>
      </c>
      <c r="AA7" s="18">
        <f t="shared" si="20"/>
        <v>7957.4033563260919</v>
      </c>
      <c r="AC7" s="3">
        <f t="shared" si="6"/>
        <v>445</v>
      </c>
      <c r="AD7" s="3">
        <f t="shared" si="7"/>
        <v>903</v>
      </c>
      <c r="AE7" s="3">
        <f t="shared" si="8"/>
        <v>1160</v>
      </c>
      <c r="AF7" s="3">
        <f t="shared" si="21"/>
        <v>2049.2809999999999</v>
      </c>
      <c r="AG7" s="3">
        <f t="shared" si="9"/>
        <v>2444.75</v>
      </c>
      <c r="AH7" s="10"/>
      <c r="AI7" s="4">
        <f t="shared" si="10"/>
        <v>2.595505617977528</v>
      </c>
      <c r="AJ7" s="4">
        <f t="shared" si="11"/>
        <v>2.8017718715393136</v>
      </c>
      <c r="AK7" s="4">
        <f t="shared" si="12"/>
        <v>2.8241379310344827</v>
      </c>
      <c r="AL7" s="4">
        <f t="shared" si="22"/>
        <v>2.6139999999999999</v>
      </c>
      <c r="AM7" s="23">
        <f t="shared" si="23"/>
        <v>3.2548945112285885</v>
      </c>
      <c r="AN7" s="26" t="s">
        <v>42</v>
      </c>
      <c r="AQ7" s="3">
        <v>1719.626</v>
      </c>
      <c r="AR7" s="3">
        <v>2049.2809999999999</v>
      </c>
      <c r="AS7" s="3">
        <v>2344.9650000000001</v>
      </c>
      <c r="AT7" s="3">
        <v>2043.575</v>
      </c>
      <c r="AU7" s="3">
        <v>1799.0070000000001</v>
      </c>
      <c r="AV7" s="4">
        <v>2.3620000000000001</v>
      </c>
      <c r="AW7" s="4">
        <v>2.4860000000000002</v>
      </c>
      <c r="AX7" s="4">
        <v>2.6139999999999999</v>
      </c>
      <c r="AZ7" s="17">
        <f t="shared" si="13"/>
        <v>101.06</v>
      </c>
      <c r="BA7" s="3">
        <f t="shared" si="14"/>
        <v>2530</v>
      </c>
      <c r="BB7" s="3">
        <f t="shared" si="15"/>
        <v>3276</v>
      </c>
      <c r="BC7" s="18">
        <f t="shared" si="16"/>
        <v>5356.8205339999995</v>
      </c>
      <c r="BD7" s="18">
        <f t="shared" si="17"/>
        <v>7957.4033563260919</v>
      </c>
    </row>
    <row r="8" spans="1:56" x14ac:dyDescent="0.25">
      <c r="A8" s="6">
        <v>101.07</v>
      </c>
      <c r="B8" s="3">
        <v>1245</v>
      </c>
      <c r="C8" s="3">
        <v>1199</v>
      </c>
      <c r="D8" s="3">
        <v>3117</v>
      </c>
      <c r="E8" s="3">
        <v>5300</v>
      </c>
      <c r="F8" s="3">
        <v>109</v>
      </c>
      <c r="G8" s="3">
        <v>2363</v>
      </c>
      <c r="H8" s="3">
        <v>2463</v>
      </c>
      <c r="I8" s="3">
        <v>6454</v>
      </c>
      <c r="J8" s="3">
        <v>108</v>
      </c>
      <c r="K8" s="3">
        <v>3007</v>
      </c>
      <c r="L8" s="3">
        <v>3296</v>
      </c>
      <c r="M8" s="3">
        <f>_xlfn.FORECAST.LINEAR(2055, CHOOSE({1,2,3}, C8, G8, K8), CHOOSE({1,2,3}, 2000, 2010, 2020))</f>
        <v>6257.666666666657</v>
      </c>
      <c r="N8" s="3">
        <f>_xlfn.FORECAST.LINEAR(2055, CHOOSE({1,2}, F8, J8), CHOOSE({1,2}, 2010, 2020))</f>
        <v>104.5</v>
      </c>
      <c r="O8" s="15">
        <f>FORECAST(2055, CHOOSE({1,2,3}, D8/C8, (E8-F8)/G8, (I8-J8)/K8), CHOOSE({1,2,3}, 2000, 2010, 2020))</f>
        <v>1.2014573725949376</v>
      </c>
      <c r="P8" s="15" cm="1">
        <f t="array" ref="P8">GROWTH(CHOOSE({1,2,3}, D8/C8, (E8-F8)/G8, (I8-J8)/K8), CHOOSE({1,2,3}, 2000, 2010, 2020), 2055)</f>
        <v>1.4342256484752014</v>
      </c>
      <c r="Q8" s="12"/>
      <c r="R8" s="3">
        <f t="shared" si="0"/>
        <v>109</v>
      </c>
      <c r="S8" s="3">
        <f t="shared" si="1"/>
        <v>108</v>
      </c>
      <c r="T8" s="18">
        <f t="shared" si="18"/>
        <v>104.5</v>
      </c>
      <c r="U8" s="18">
        <f t="shared" si="2"/>
        <v>104.5</v>
      </c>
      <c r="W8" s="3">
        <f t="shared" si="3"/>
        <v>3117</v>
      </c>
      <c r="X8" s="3">
        <f t="shared" si="4"/>
        <v>5191</v>
      </c>
      <c r="Y8" s="3">
        <f t="shared" si="5"/>
        <v>6346</v>
      </c>
      <c r="Z8" s="18">
        <f t="shared" si="19"/>
        <v>9270.3210600000002</v>
      </c>
      <c r="AA8" s="18">
        <f t="shared" si="20"/>
        <v>7518.3197519082423</v>
      </c>
      <c r="AC8" s="3">
        <f t="shared" si="6"/>
        <v>1199</v>
      </c>
      <c r="AD8" s="3">
        <f t="shared" si="7"/>
        <v>2363</v>
      </c>
      <c r="AE8" s="3">
        <f t="shared" si="8"/>
        <v>3007</v>
      </c>
      <c r="AF8" s="3">
        <f t="shared" si="21"/>
        <v>4013.1260000000002</v>
      </c>
      <c r="AG8" s="3">
        <f t="shared" si="9"/>
        <v>6257.666666666657</v>
      </c>
      <c r="AH8" s="10"/>
      <c r="AI8" s="4">
        <f t="shared" si="10"/>
        <v>2.5996663886572144</v>
      </c>
      <c r="AJ8" s="4">
        <f t="shared" si="11"/>
        <v>2.1967837494710114</v>
      </c>
      <c r="AK8" s="4">
        <f t="shared" si="12"/>
        <v>2.1104090455603592</v>
      </c>
      <c r="AL8" s="4">
        <f t="shared" si="22"/>
        <v>2.31</v>
      </c>
      <c r="AM8" s="23">
        <f t="shared" si="23"/>
        <v>1.2014573725949376</v>
      </c>
      <c r="AN8" s="26" t="s">
        <v>42</v>
      </c>
      <c r="AQ8" s="3">
        <v>3694.9490000000001</v>
      </c>
      <c r="AR8" s="3">
        <v>4013.1260000000002</v>
      </c>
      <c r="AS8" s="3">
        <v>4237.4160000000002</v>
      </c>
      <c r="AT8" s="3">
        <v>4003.8969999999999</v>
      </c>
      <c r="AU8" s="3">
        <v>3972.7930000000001</v>
      </c>
      <c r="AV8" s="4">
        <v>2.0870000000000002</v>
      </c>
      <c r="AW8" s="4">
        <v>2.1970000000000001</v>
      </c>
      <c r="AX8" s="4">
        <v>2.31</v>
      </c>
      <c r="AZ8" s="17">
        <f t="shared" si="13"/>
        <v>101.07</v>
      </c>
      <c r="BA8" s="3">
        <f t="shared" si="14"/>
        <v>5300</v>
      </c>
      <c r="BB8" s="3">
        <f t="shared" si="15"/>
        <v>6454</v>
      </c>
      <c r="BC8" s="18">
        <f t="shared" si="16"/>
        <v>9374.8210600000002</v>
      </c>
      <c r="BD8" s="18">
        <f t="shared" si="17"/>
        <v>7622.8197519082423</v>
      </c>
    </row>
    <row r="9" spans="1:56" x14ac:dyDescent="0.25">
      <c r="A9" s="6">
        <v>103.01</v>
      </c>
      <c r="B9" s="3">
        <v>1043</v>
      </c>
      <c r="C9" s="3">
        <v>1002</v>
      </c>
      <c r="D9" s="3">
        <v>2403</v>
      </c>
      <c r="E9" s="3">
        <v>3382</v>
      </c>
      <c r="F9" s="3">
        <v>0</v>
      </c>
      <c r="G9" s="3">
        <v>1349</v>
      </c>
      <c r="H9" s="3">
        <v>1417</v>
      </c>
      <c r="I9" s="3">
        <v>4772</v>
      </c>
      <c r="J9" s="3">
        <v>0</v>
      </c>
      <c r="K9" s="3">
        <v>2079</v>
      </c>
      <c r="L9" s="3">
        <v>2212</v>
      </c>
      <c r="M9" s="3">
        <f>_xlfn.FORECAST.LINEAR(2055, CHOOSE({1,2,3}, C9, G9, K9), CHOOSE({1,2,3}, 2000, 2010, 2020))</f>
        <v>3899.9166666666715</v>
      </c>
      <c r="N9" s="3">
        <f>_xlfn.FORECAST.LINEAR(2055, CHOOSE({1,2}, F9, J9), CHOOSE({1,2}, 2010, 2020))</f>
        <v>0</v>
      </c>
      <c r="O9" s="15">
        <f>FORECAST(2055, CHOOSE({1,2,3}, D9/C9, (E9-F9)/G9, (I9-J9)/K9), CHOOSE({1,2,3}, 2000, 2010, 2020))</f>
        <v>2.1687374612264261</v>
      </c>
      <c r="P9" s="15" cm="1">
        <f t="array" ref="P9">GROWTH(CHOOSE({1,2,3}, D9/C9, (E9-F9)/G9, (I9-J9)/K9), CHOOSE({1,2,3}, 2000, 2010, 2020), 2055)</f>
        <v>2.1733232016035133</v>
      </c>
      <c r="Q9" s="12"/>
      <c r="R9" s="3">
        <f t="shared" si="0"/>
        <v>0</v>
      </c>
      <c r="S9" s="3">
        <f t="shared" si="1"/>
        <v>0</v>
      </c>
      <c r="T9" s="18">
        <f t="shared" si="18"/>
        <v>0</v>
      </c>
      <c r="U9" s="18">
        <f t="shared" si="2"/>
        <v>0</v>
      </c>
      <c r="W9" s="3">
        <f t="shared" si="3"/>
        <v>2403</v>
      </c>
      <c r="X9" s="3">
        <f t="shared" si="4"/>
        <v>3382</v>
      </c>
      <c r="Y9" s="3">
        <f t="shared" si="5"/>
        <v>4772</v>
      </c>
      <c r="Z9" s="18">
        <f t="shared" si="19"/>
        <v>6934.2365559999998</v>
      </c>
      <c r="AA9" s="18">
        <f t="shared" si="20"/>
        <v>8457.8953706613029</v>
      </c>
      <c r="AC9" s="3">
        <f t="shared" si="6"/>
        <v>1002</v>
      </c>
      <c r="AD9" s="3">
        <f t="shared" si="7"/>
        <v>1349</v>
      </c>
      <c r="AE9" s="3">
        <f t="shared" si="8"/>
        <v>2079</v>
      </c>
      <c r="AF9" s="3">
        <f t="shared" si="21"/>
        <v>3044.002</v>
      </c>
      <c r="AG9" s="3">
        <f t="shared" si="9"/>
        <v>3899.9166666666715</v>
      </c>
      <c r="AH9" s="10"/>
      <c r="AI9" s="4">
        <f t="shared" si="10"/>
        <v>2.3982035928143715</v>
      </c>
      <c r="AJ9" s="4">
        <f t="shared" si="11"/>
        <v>2.507042253521127</v>
      </c>
      <c r="AK9" s="4">
        <f t="shared" si="12"/>
        <v>2.2953342953342952</v>
      </c>
      <c r="AL9" s="4">
        <f t="shared" si="22"/>
        <v>2.278</v>
      </c>
      <c r="AM9" s="23">
        <f t="shared" si="23"/>
        <v>2.1687374612264261</v>
      </c>
      <c r="AN9" s="26" t="s">
        <v>42</v>
      </c>
      <c r="AQ9" s="3">
        <v>2879.3310000000001</v>
      </c>
      <c r="AR9" s="3">
        <v>3044.002</v>
      </c>
      <c r="AS9" s="3">
        <v>3110.4940000000001</v>
      </c>
      <c r="AT9" s="3">
        <v>2874.9160000000002</v>
      </c>
      <c r="AU9" s="3">
        <v>3072.9290000000001</v>
      </c>
      <c r="AV9" s="4">
        <v>2.0590000000000002</v>
      </c>
      <c r="AW9" s="4">
        <v>2.1669999999999998</v>
      </c>
      <c r="AX9" s="4">
        <v>2.278</v>
      </c>
      <c r="AZ9" s="17">
        <f t="shared" si="13"/>
        <v>103.01</v>
      </c>
      <c r="BA9" s="3">
        <f t="shared" si="14"/>
        <v>3382</v>
      </c>
      <c r="BB9" s="3">
        <f t="shared" si="15"/>
        <v>4772</v>
      </c>
      <c r="BC9" s="18">
        <f t="shared" si="16"/>
        <v>6934.2365559999998</v>
      </c>
      <c r="BD9" s="18">
        <f t="shared" si="17"/>
        <v>8457.8953706613029</v>
      </c>
    </row>
    <row r="10" spans="1:56" x14ac:dyDescent="0.25">
      <c r="A10" s="6">
        <v>103.02</v>
      </c>
      <c r="B10" s="3">
        <v>1099</v>
      </c>
      <c r="C10" s="3">
        <v>1061</v>
      </c>
      <c r="D10" s="3">
        <v>2715</v>
      </c>
      <c r="E10" s="3">
        <v>3066</v>
      </c>
      <c r="F10" s="3">
        <v>0</v>
      </c>
      <c r="G10" s="3">
        <v>1224</v>
      </c>
      <c r="H10" s="3">
        <v>1312</v>
      </c>
      <c r="I10" s="3">
        <v>3758</v>
      </c>
      <c r="J10" s="3">
        <v>0</v>
      </c>
      <c r="K10" s="3">
        <v>1471</v>
      </c>
      <c r="L10" s="3">
        <v>1542</v>
      </c>
      <c r="M10" s="3">
        <f>_xlfn.FORECAST.LINEAR(2055, CHOOSE({1,2,3}, C10, G10, K10), CHOOSE({1,2,3}, 2000, 2010, 2020))</f>
        <v>2174.5</v>
      </c>
      <c r="N10" s="3">
        <f>_xlfn.FORECAST.LINEAR(2055, CHOOSE({1,2}, F10, J10), CHOOSE({1,2}, 2010, 2020))</f>
        <v>0</v>
      </c>
      <c r="O10" s="15">
        <f>FORECAST(2055, CHOOSE({1,2,3}, D10/C10, (E10-F10)/G10, (I10-J10)/K10), CHOOSE({1,2,3}, 2000, 2010, 2020))</f>
        <v>2.5301015767946469</v>
      </c>
      <c r="P10" s="15" cm="1">
        <f t="array" ref="P10">GROWTH(CHOOSE({1,2,3}, D10/C10, (E10-F10)/G10, (I10-J10)/K10), CHOOSE({1,2,3}, 2000, 2010, 2020), 2055)</f>
        <v>2.530063848887695</v>
      </c>
      <c r="Q10" s="12"/>
      <c r="R10" s="3">
        <f t="shared" si="0"/>
        <v>0</v>
      </c>
      <c r="S10" s="3">
        <f t="shared" si="1"/>
        <v>0</v>
      </c>
      <c r="T10" s="18">
        <f t="shared" si="18"/>
        <v>0</v>
      </c>
      <c r="U10" s="18">
        <f t="shared" si="2"/>
        <v>0</v>
      </c>
      <c r="W10" s="3">
        <f t="shared" si="3"/>
        <v>2715</v>
      </c>
      <c r="X10" s="3">
        <f t="shared" si="4"/>
        <v>3066</v>
      </c>
      <c r="Y10" s="3">
        <f t="shared" si="5"/>
        <v>3758</v>
      </c>
      <c r="Z10" s="18">
        <f t="shared" si="19"/>
        <v>7093.7159369999999</v>
      </c>
      <c r="AA10" s="18">
        <f t="shared" si="20"/>
        <v>5501.7058787399592</v>
      </c>
      <c r="AC10" s="3">
        <f t="shared" si="6"/>
        <v>1061</v>
      </c>
      <c r="AD10" s="3">
        <f t="shared" si="7"/>
        <v>1224</v>
      </c>
      <c r="AE10" s="3">
        <f t="shared" si="8"/>
        <v>1471</v>
      </c>
      <c r="AF10" s="3">
        <f t="shared" si="21"/>
        <v>2659.8110000000001</v>
      </c>
      <c r="AG10" s="3">
        <f t="shared" si="9"/>
        <v>2174.5</v>
      </c>
      <c r="AH10" s="10"/>
      <c r="AI10" s="4">
        <f t="shared" si="10"/>
        <v>2.5589066918001886</v>
      </c>
      <c r="AJ10" s="4">
        <f t="shared" si="11"/>
        <v>2.5049019607843137</v>
      </c>
      <c r="AK10" s="4">
        <f t="shared" si="12"/>
        <v>2.5547246770904146</v>
      </c>
      <c r="AL10" s="4">
        <f t="shared" si="22"/>
        <v>2.6669999999999998</v>
      </c>
      <c r="AM10" s="23">
        <f t="shared" si="23"/>
        <v>2.5301015767946469</v>
      </c>
      <c r="AN10" s="26" t="s">
        <v>42</v>
      </c>
      <c r="AQ10" s="3">
        <v>2252.348</v>
      </c>
      <c r="AR10" s="3">
        <v>2659.8110000000001</v>
      </c>
      <c r="AS10" s="3">
        <v>2827.125</v>
      </c>
      <c r="AT10" s="3">
        <v>2628.9560000000001</v>
      </c>
      <c r="AU10" s="3">
        <v>2725.6489999999999</v>
      </c>
      <c r="AV10" s="4">
        <v>2.41</v>
      </c>
      <c r="AW10" s="4">
        <v>2.536</v>
      </c>
      <c r="AX10" s="4">
        <v>2.6669999999999998</v>
      </c>
      <c r="AZ10" s="17">
        <f t="shared" si="13"/>
        <v>103.02</v>
      </c>
      <c r="BA10" s="3">
        <f t="shared" si="14"/>
        <v>3066</v>
      </c>
      <c r="BB10" s="3">
        <f t="shared" si="15"/>
        <v>3758</v>
      </c>
      <c r="BC10" s="18">
        <f t="shared" si="16"/>
        <v>7093.7159369999999</v>
      </c>
      <c r="BD10" s="18">
        <f t="shared" si="17"/>
        <v>5501.7058787399592</v>
      </c>
    </row>
    <row r="11" spans="1:56" x14ac:dyDescent="0.25">
      <c r="A11" s="6">
        <v>103.03</v>
      </c>
      <c r="B11" s="3">
        <v>1214</v>
      </c>
      <c r="C11" s="3">
        <v>1183</v>
      </c>
      <c r="D11" s="3">
        <v>3048</v>
      </c>
      <c r="E11" s="3">
        <v>3592</v>
      </c>
      <c r="F11" s="3">
        <v>0</v>
      </c>
      <c r="G11" s="3">
        <v>1391</v>
      </c>
      <c r="H11" s="3">
        <v>1462</v>
      </c>
      <c r="I11" s="3">
        <v>4178</v>
      </c>
      <c r="J11" s="3">
        <v>0</v>
      </c>
      <c r="K11" s="3">
        <v>1592</v>
      </c>
      <c r="L11" s="3">
        <v>1670</v>
      </c>
      <c r="M11" s="3">
        <f>_xlfn.FORECAST.LINEAR(2055, CHOOSE({1,2,3}, C11, G11, K11), CHOOSE({1,2,3}, 2000, 2010, 2020))</f>
        <v>2308.9166666666642</v>
      </c>
      <c r="N11" s="3">
        <f>_xlfn.FORECAST.LINEAR(2055, CHOOSE({1,2}, F11, J11), CHOOSE({1,2}, 2010, 2020))</f>
        <v>0</v>
      </c>
      <c r="O11" s="15">
        <f>FORECAST(2055, CHOOSE({1,2,3}, D11/C11, (E11-F11)/G11, (I11-J11)/K11), CHOOSE({1,2,3}, 2000, 2010, 2020))</f>
        <v>2.7021064535553321</v>
      </c>
      <c r="P11" s="15" cm="1">
        <f t="array" ref="P11">GROWTH(CHOOSE({1,2,3}, D11/C11, (E11-F11)/G11, (I11-J11)/K11), CHOOSE({1,2,3}, 2000, 2010, 2020), 2055)</f>
        <v>2.7040249408772841</v>
      </c>
      <c r="Q11" s="12"/>
      <c r="R11" s="3">
        <f t="shared" si="0"/>
        <v>0</v>
      </c>
      <c r="S11" s="3">
        <f t="shared" si="1"/>
        <v>0</v>
      </c>
      <c r="T11" s="18">
        <f t="shared" si="18"/>
        <v>0</v>
      </c>
      <c r="U11" s="18">
        <f t="shared" si="2"/>
        <v>0</v>
      </c>
      <c r="W11" s="3">
        <f t="shared" si="3"/>
        <v>3048</v>
      </c>
      <c r="X11" s="3">
        <f t="shared" si="4"/>
        <v>3592</v>
      </c>
      <c r="Y11" s="3">
        <f t="shared" si="5"/>
        <v>4178</v>
      </c>
      <c r="Z11" s="18">
        <f t="shared" si="19"/>
        <v>5954.7259799999993</v>
      </c>
      <c r="AA11" s="18">
        <f t="shared" si="20"/>
        <v>6238.9386257214592</v>
      </c>
      <c r="AC11" s="3">
        <f t="shared" si="6"/>
        <v>1183</v>
      </c>
      <c r="AD11" s="3">
        <f t="shared" si="7"/>
        <v>1391</v>
      </c>
      <c r="AE11" s="3">
        <f t="shared" si="8"/>
        <v>1592</v>
      </c>
      <c r="AF11" s="3">
        <f t="shared" si="21"/>
        <v>2025.4169999999999</v>
      </c>
      <c r="AG11" s="3">
        <f t="shared" si="9"/>
        <v>2308.9166666666642</v>
      </c>
      <c r="AH11" s="10"/>
      <c r="AI11" s="4">
        <f t="shared" si="10"/>
        <v>2.5765004226542687</v>
      </c>
      <c r="AJ11" s="4">
        <f t="shared" si="11"/>
        <v>2.5823148813803019</v>
      </c>
      <c r="AK11" s="4">
        <f t="shared" si="12"/>
        <v>2.6243718592964824</v>
      </c>
      <c r="AL11" s="4">
        <f t="shared" si="22"/>
        <v>2.94</v>
      </c>
      <c r="AM11" s="23">
        <f t="shared" si="23"/>
        <v>2.7021064535553321</v>
      </c>
      <c r="AN11" s="26" t="s">
        <v>42</v>
      </c>
      <c r="AQ11" s="3">
        <v>1769.4929999999999</v>
      </c>
      <c r="AR11" s="3">
        <v>2025.4169999999999</v>
      </c>
      <c r="AS11" s="3">
        <v>2317.7199999999998</v>
      </c>
      <c r="AT11" s="3">
        <v>2040.0409999999999</v>
      </c>
      <c r="AU11" s="3">
        <v>2080.9160000000002</v>
      </c>
      <c r="AV11" s="4">
        <v>2.6560000000000001</v>
      </c>
      <c r="AW11" s="4">
        <v>2.7959999999999998</v>
      </c>
      <c r="AX11" s="4">
        <v>2.94</v>
      </c>
      <c r="AZ11" s="17">
        <f t="shared" si="13"/>
        <v>103.03</v>
      </c>
      <c r="BA11" s="3">
        <f t="shared" si="14"/>
        <v>3592</v>
      </c>
      <c r="BB11" s="3">
        <f t="shared" si="15"/>
        <v>4178</v>
      </c>
      <c r="BC11" s="18">
        <f t="shared" si="16"/>
        <v>5954.7259799999993</v>
      </c>
      <c r="BD11" s="18">
        <f t="shared" si="17"/>
        <v>6238.9386257214592</v>
      </c>
    </row>
    <row r="12" spans="1:56" x14ac:dyDescent="0.25">
      <c r="A12" s="6">
        <v>104.05</v>
      </c>
      <c r="B12" s="3">
        <v>1438</v>
      </c>
      <c r="C12" s="3">
        <v>1326</v>
      </c>
      <c r="D12" s="3">
        <v>3564</v>
      </c>
      <c r="E12" s="3">
        <v>4547</v>
      </c>
      <c r="F12" s="3">
        <v>0</v>
      </c>
      <c r="G12" s="3">
        <v>1706</v>
      </c>
      <c r="H12" s="3">
        <v>1822</v>
      </c>
      <c r="I12" s="3">
        <v>4681</v>
      </c>
      <c r="J12" s="3">
        <v>0</v>
      </c>
      <c r="K12" s="3">
        <v>1826</v>
      </c>
      <c r="L12" s="3">
        <v>1940</v>
      </c>
      <c r="M12" s="3">
        <f>_xlfn.FORECAST.LINEAR(2055, CHOOSE({1,2,3}, C12, G12, K12), CHOOSE({1,2,3}, 2000, 2010, 2020))</f>
        <v>2744.3333333333358</v>
      </c>
      <c r="N12" s="3">
        <f>_xlfn.FORECAST.LINEAR(2055, CHOOSE({1,2}, F12, J12), CHOOSE({1,2}, 2010, 2020))</f>
        <v>0</v>
      </c>
      <c r="O12" s="15">
        <f>FORECAST(2055, CHOOSE({1,2,3}, D12/C12, (E12-F12)/G12, (I12-J12)/K12), CHOOSE({1,2,3}, 2000, 2010, 2020))</f>
        <v>2.3592935939717385</v>
      </c>
      <c r="P12" s="15" cm="1">
        <f t="array" ref="P12">GROWTH(CHOOSE({1,2,3}, D12/C12, (E12-F12)/G12, (I12-J12)/K12), CHOOSE({1,2,3}, 2000, 2010, 2020), 2055)</f>
        <v>2.3717794742505944</v>
      </c>
      <c r="Q12" s="12"/>
      <c r="R12" s="3">
        <f t="shared" si="0"/>
        <v>0</v>
      </c>
      <c r="S12" s="3">
        <f t="shared" si="1"/>
        <v>0</v>
      </c>
      <c r="T12" s="18">
        <f t="shared" si="18"/>
        <v>0</v>
      </c>
      <c r="U12" s="18">
        <f t="shared" si="2"/>
        <v>0</v>
      </c>
      <c r="W12" s="3">
        <f t="shared" si="3"/>
        <v>3564</v>
      </c>
      <c r="X12" s="3">
        <f t="shared" si="4"/>
        <v>4547</v>
      </c>
      <c r="Y12" s="3">
        <f t="shared" si="5"/>
        <v>4681</v>
      </c>
      <c r="Z12" s="18">
        <f t="shared" si="19"/>
        <v>5744.8751849999999</v>
      </c>
      <c r="AA12" s="18">
        <f t="shared" si="20"/>
        <v>6474.6880530564467</v>
      </c>
      <c r="AC12" s="3">
        <f t="shared" si="6"/>
        <v>1326</v>
      </c>
      <c r="AD12" s="3">
        <f t="shared" si="7"/>
        <v>1706</v>
      </c>
      <c r="AE12" s="3">
        <f t="shared" si="8"/>
        <v>1826</v>
      </c>
      <c r="AF12" s="3">
        <f t="shared" si="21"/>
        <v>2026.4110000000001</v>
      </c>
      <c r="AG12" s="3">
        <f t="shared" si="9"/>
        <v>2744.3333333333358</v>
      </c>
      <c r="AH12" s="10"/>
      <c r="AI12" s="4">
        <f t="shared" si="10"/>
        <v>2.6877828054298645</v>
      </c>
      <c r="AJ12" s="4">
        <f t="shared" si="11"/>
        <v>2.6652989449003517</v>
      </c>
      <c r="AK12" s="4">
        <f t="shared" si="12"/>
        <v>2.5635268346111721</v>
      </c>
      <c r="AL12" s="4">
        <f t="shared" si="22"/>
        <v>2.835</v>
      </c>
      <c r="AM12" s="23">
        <f t="shared" si="23"/>
        <v>2.3592935939717385</v>
      </c>
      <c r="AN12" s="26" t="s">
        <v>42</v>
      </c>
      <c r="AQ12" s="3">
        <v>1920.28</v>
      </c>
      <c r="AR12" s="3">
        <v>2026.4110000000001</v>
      </c>
      <c r="AS12" s="3">
        <v>2269.424</v>
      </c>
      <c r="AT12" s="3">
        <v>2020.944</v>
      </c>
      <c r="AU12" s="3">
        <v>1948.2059999999999</v>
      </c>
      <c r="AV12" s="4">
        <v>2.5609999999999999</v>
      </c>
      <c r="AW12" s="4">
        <v>2.6960000000000002</v>
      </c>
      <c r="AX12" s="4">
        <v>2.835</v>
      </c>
      <c r="AZ12" s="17">
        <f t="shared" si="13"/>
        <v>104.05</v>
      </c>
      <c r="BA12" s="3">
        <f t="shared" si="14"/>
        <v>4547</v>
      </c>
      <c r="BB12" s="3">
        <f t="shared" si="15"/>
        <v>4681</v>
      </c>
      <c r="BC12" s="18">
        <f t="shared" si="16"/>
        <v>5744.8751849999999</v>
      </c>
      <c r="BD12" s="18">
        <f t="shared" si="17"/>
        <v>6474.6880530564467</v>
      </c>
    </row>
    <row r="13" spans="1:56" x14ac:dyDescent="0.25">
      <c r="A13" s="6">
        <v>104.06</v>
      </c>
      <c r="B13" s="3">
        <v>1951</v>
      </c>
      <c r="C13" s="3">
        <v>1834</v>
      </c>
      <c r="D13" s="3">
        <v>5050</v>
      </c>
      <c r="E13" s="3">
        <v>5546</v>
      </c>
      <c r="F13" s="3">
        <v>4</v>
      </c>
      <c r="G13" s="3">
        <v>2057</v>
      </c>
      <c r="H13" s="3">
        <v>2220</v>
      </c>
      <c r="I13" s="3">
        <v>5702</v>
      </c>
      <c r="J13" s="3">
        <v>3</v>
      </c>
      <c r="K13" s="3">
        <v>2127</v>
      </c>
      <c r="L13" s="3">
        <v>2318</v>
      </c>
      <c r="M13" s="3">
        <f>_xlfn.FORECAST.LINEAR(2055, CHOOSE({1,2,3}, C13, G13, K13), CHOOSE({1,2,3}, 2000, 2010, 2020))</f>
        <v>2665.25</v>
      </c>
      <c r="N13" s="3">
        <f>_xlfn.FORECAST.LINEAR(2055, CHOOSE({1,2}, F13, J13), CHOOSE({1,2}, 2010, 2020))</f>
        <v>-0.5</v>
      </c>
      <c r="O13" s="15">
        <f>FORECAST(2055, CHOOSE({1,2,3}, D13/C13, (E13-F13)/G13, (I13-J13)/K13), CHOOSE({1,2,3}, 2000, 2010, 2020))</f>
        <v>2.5421268622569633</v>
      </c>
      <c r="P13" s="15" cm="1">
        <f t="array" ref="P13">GROWTH(CHOOSE({1,2,3}, D13/C13, (E13-F13)/G13, (I13-J13)/K13), CHOOSE({1,2,3}, 2000, 2010, 2020), 2055)</f>
        <v>2.5474060066184152</v>
      </c>
      <c r="Q13" s="12"/>
      <c r="R13" s="3">
        <f t="shared" si="0"/>
        <v>4</v>
      </c>
      <c r="S13" s="3">
        <f t="shared" si="1"/>
        <v>3</v>
      </c>
      <c r="T13" s="18">
        <f t="shared" si="18"/>
        <v>-0.5</v>
      </c>
      <c r="U13" s="18">
        <f t="shared" si="2"/>
        <v>-0.5</v>
      </c>
      <c r="W13" s="3">
        <f t="shared" si="3"/>
        <v>5050</v>
      </c>
      <c r="X13" s="3">
        <f t="shared" si="4"/>
        <v>5542</v>
      </c>
      <c r="Y13" s="3">
        <f t="shared" si="5"/>
        <v>5699</v>
      </c>
      <c r="Z13" s="18">
        <f t="shared" si="19"/>
        <v>6782.3460100000002</v>
      </c>
      <c r="AA13" s="18">
        <f t="shared" si="20"/>
        <v>6775.4036196303714</v>
      </c>
      <c r="AC13" s="3">
        <f t="shared" si="6"/>
        <v>1834</v>
      </c>
      <c r="AD13" s="3">
        <f t="shared" si="7"/>
        <v>2057</v>
      </c>
      <c r="AE13" s="3">
        <f t="shared" si="8"/>
        <v>2127</v>
      </c>
      <c r="AF13" s="3">
        <f t="shared" si="21"/>
        <v>2366.4850000000001</v>
      </c>
      <c r="AG13" s="3">
        <f t="shared" si="9"/>
        <v>2665.25</v>
      </c>
      <c r="AH13" s="10"/>
      <c r="AI13" s="4">
        <f t="shared" si="10"/>
        <v>2.7535441657579063</v>
      </c>
      <c r="AJ13" s="4">
        <f t="shared" si="11"/>
        <v>2.6942148760330578</v>
      </c>
      <c r="AK13" s="4">
        <f t="shared" si="12"/>
        <v>2.6793606017865539</v>
      </c>
      <c r="AL13" s="4">
        <f t="shared" si="22"/>
        <v>2.8660000000000001</v>
      </c>
      <c r="AM13" s="23">
        <f t="shared" si="23"/>
        <v>2.5421268622569633</v>
      </c>
      <c r="AN13" s="26" t="s">
        <v>42</v>
      </c>
      <c r="AQ13" s="3">
        <v>2228.2550000000001</v>
      </c>
      <c r="AR13" s="3">
        <v>2366.4850000000001</v>
      </c>
      <c r="AS13" s="3">
        <v>2759.7950000000001</v>
      </c>
      <c r="AT13" s="3">
        <v>2383.0880000000002</v>
      </c>
      <c r="AU13" s="3">
        <v>2428.6680000000001</v>
      </c>
      <c r="AV13" s="4">
        <v>2.59</v>
      </c>
      <c r="AW13" s="4">
        <v>2.726</v>
      </c>
      <c r="AX13" s="4">
        <v>2.8660000000000001</v>
      </c>
      <c r="AZ13" s="17">
        <f t="shared" si="13"/>
        <v>104.06</v>
      </c>
      <c r="BA13" s="3">
        <f t="shared" si="14"/>
        <v>5546</v>
      </c>
      <c r="BB13" s="3">
        <f t="shared" si="15"/>
        <v>5702</v>
      </c>
      <c r="BC13" s="18">
        <f t="shared" si="16"/>
        <v>6781.8460100000002</v>
      </c>
      <c r="BD13" s="18">
        <f t="shared" si="17"/>
        <v>6774.9036196303714</v>
      </c>
    </row>
    <row r="14" spans="1:56" x14ac:dyDescent="0.25">
      <c r="A14" s="6">
        <v>104.07</v>
      </c>
      <c r="B14" s="3">
        <v>1246</v>
      </c>
      <c r="C14" s="3">
        <v>1187</v>
      </c>
      <c r="D14" s="3">
        <v>3410</v>
      </c>
      <c r="E14" s="3">
        <v>4481</v>
      </c>
      <c r="F14" s="3">
        <v>0</v>
      </c>
      <c r="G14" s="3">
        <v>1598</v>
      </c>
      <c r="H14" s="3">
        <v>1692</v>
      </c>
      <c r="I14" s="3">
        <v>4943</v>
      </c>
      <c r="J14" s="3">
        <v>0</v>
      </c>
      <c r="K14" s="3">
        <v>1785</v>
      </c>
      <c r="L14" s="3">
        <v>1897</v>
      </c>
      <c r="M14" s="3">
        <f>_xlfn.FORECAST.LINEAR(2055, CHOOSE({1,2,3}, C14, G14, K14), CHOOSE({1,2,3}, 2000, 2010, 2020))</f>
        <v>2868.8333333333358</v>
      </c>
      <c r="N14" s="3">
        <f>_xlfn.FORECAST.LINEAR(2055, CHOOSE({1,2}, F14, J14), CHOOSE({1,2}, 2010, 2020))</f>
        <v>0</v>
      </c>
      <c r="O14" s="15">
        <f>FORECAST(2055, CHOOSE({1,2,3}, D14/C14, (E14-F14)/G14, (I14-J14)/K14), CHOOSE({1,2,3}, 2000, 2010, 2020))</f>
        <v>2.5822668416222605</v>
      </c>
      <c r="P14" s="15" cm="1">
        <f t="array" ref="P14">GROWTH(CHOOSE({1,2,3}, D14/C14, (E14-F14)/G14, (I14-J14)/K14), CHOOSE({1,2,3}, 2000, 2010, 2020), 2055)</f>
        <v>2.5917576082477014</v>
      </c>
      <c r="Q14" s="12"/>
      <c r="R14" s="3">
        <f t="shared" si="0"/>
        <v>0</v>
      </c>
      <c r="S14" s="3">
        <f t="shared" si="1"/>
        <v>0</v>
      </c>
      <c r="T14" s="18">
        <f t="shared" si="18"/>
        <v>0</v>
      </c>
      <c r="U14" s="18">
        <f t="shared" si="2"/>
        <v>0</v>
      </c>
      <c r="W14" s="3">
        <f t="shared" si="3"/>
        <v>3410</v>
      </c>
      <c r="X14" s="3">
        <f t="shared" si="4"/>
        <v>4481</v>
      </c>
      <c r="Y14" s="3">
        <f t="shared" si="5"/>
        <v>4943</v>
      </c>
      <c r="Z14" s="18">
        <f t="shared" si="19"/>
        <v>6205.0027099999998</v>
      </c>
      <c r="AA14" s="18">
        <f t="shared" si="20"/>
        <v>7408.0931908073344</v>
      </c>
      <c r="AC14" s="3">
        <f t="shared" si="6"/>
        <v>1187</v>
      </c>
      <c r="AD14" s="3">
        <f t="shared" si="7"/>
        <v>1598</v>
      </c>
      <c r="AE14" s="3">
        <f t="shared" si="8"/>
        <v>1785</v>
      </c>
      <c r="AF14" s="3">
        <f t="shared" si="21"/>
        <v>2282.09</v>
      </c>
      <c r="AG14" s="3">
        <f t="shared" si="9"/>
        <v>2868.8333333333358</v>
      </c>
      <c r="AH14" s="10"/>
      <c r="AI14" s="4">
        <f t="shared" si="10"/>
        <v>2.872788542544229</v>
      </c>
      <c r="AJ14" s="4">
        <f t="shared" si="11"/>
        <v>2.804130162703379</v>
      </c>
      <c r="AK14" s="4">
        <f t="shared" si="12"/>
        <v>2.7691876750700279</v>
      </c>
      <c r="AL14" s="4">
        <f t="shared" si="22"/>
        <v>2.7189999999999999</v>
      </c>
      <c r="AM14" s="23">
        <f t="shared" si="23"/>
        <v>2.5822668416222605</v>
      </c>
      <c r="AN14" s="26" t="s">
        <v>42</v>
      </c>
      <c r="AQ14" s="3">
        <v>2000.5730000000001</v>
      </c>
      <c r="AR14" s="3">
        <v>2282.09</v>
      </c>
      <c r="AS14" s="3">
        <v>3049.0839999999998</v>
      </c>
      <c r="AT14" s="3">
        <v>2326.201</v>
      </c>
      <c r="AU14" s="3">
        <v>2162.1680000000001</v>
      </c>
      <c r="AV14" s="4">
        <v>2.4569999999999999</v>
      </c>
      <c r="AW14" s="4">
        <v>2.5859999999999999</v>
      </c>
      <c r="AX14" s="4">
        <v>2.7189999999999999</v>
      </c>
      <c r="AZ14" s="17">
        <f t="shared" si="13"/>
        <v>104.07</v>
      </c>
      <c r="BA14" s="3">
        <f t="shared" si="14"/>
        <v>4481</v>
      </c>
      <c r="BB14" s="3">
        <f t="shared" si="15"/>
        <v>4943</v>
      </c>
      <c r="BC14" s="18">
        <f t="shared" si="16"/>
        <v>6205.0027099999998</v>
      </c>
      <c r="BD14" s="18">
        <f t="shared" si="17"/>
        <v>7408.0931908073344</v>
      </c>
    </row>
    <row r="15" spans="1:56" x14ac:dyDescent="0.25">
      <c r="A15" s="6">
        <v>104.08</v>
      </c>
      <c r="B15" s="3">
        <v>1849</v>
      </c>
      <c r="C15" s="3">
        <v>1758</v>
      </c>
      <c r="D15" s="3">
        <v>4706</v>
      </c>
      <c r="E15" s="3">
        <v>5805</v>
      </c>
      <c r="F15" s="3">
        <v>0</v>
      </c>
      <c r="G15" s="3">
        <v>2181</v>
      </c>
      <c r="H15" s="3">
        <v>2342</v>
      </c>
      <c r="I15" s="3">
        <v>6977</v>
      </c>
      <c r="J15" s="3">
        <v>0</v>
      </c>
      <c r="K15" s="3">
        <v>2595</v>
      </c>
      <c r="L15" s="3">
        <v>2758</v>
      </c>
      <c r="M15" s="3">
        <f>_xlfn.FORECAST.LINEAR(2055, CHOOSE({1,2,3}, C15, G15, K15), CHOOSE({1,2,3}, 2000, 2010, 2020))</f>
        <v>4061.25</v>
      </c>
      <c r="N15" s="3">
        <f>_xlfn.FORECAST.LINEAR(2055, CHOOSE({1,2}, F15, J15), CHOOSE({1,2}, 2010, 2020))</f>
        <v>0</v>
      </c>
      <c r="O15" s="15">
        <f>FORECAST(2055, CHOOSE({1,2,3}, D15/C15, (E15-F15)/G15, (I15-J15)/K15), CHOOSE({1,2,3}, 2000, 2010, 2020))</f>
        <v>2.7021046452451323</v>
      </c>
      <c r="P15" s="15" cm="1">
        <f t="array" ref="P15">GROWTH(CHOOSE({1,2,3}, D15/C15, (E15-F15)/G15, (I15-J15)/K15), CHOOSE({1,2,3}, 2000, 2010, 2020), 2055)</f>
        <v>2.7021421068280809</v>
      </c>
      <c r="Q15" s="12"/>
      <c r="R15" s="3">
        <f t="shared" si="0"/>
        <v>0</v>
      </c>
      <c r="S15" s="3">
        <f t="shared" si="1"/>
        <v>0</v>
      </c>
      <c r="T15" s="18">
        <f t="shared" si="18"/>
        <v>0</v>
      </c>
      <c r="U15" s="18">
        <f t="shared" si="2"/>
        <v>0</v>
      </c>
      <c r="W15" s="3">
        <f t="shared" si="3"/>
        <v>4706</v>
      </c>
      <c r="X15" s="3">
        <f t="shared" si="4"/>
        <v>5805</v>
      </c>
      <c r="Y15" s="3">
        <f t="shared" si="5"/>
        <v>6977</v>
      </c>
      <c r="Z15" s="18">
        <f t="shared" si="19"/>
        <v>8759.846927999999</v>
      </c>
      <c r="AA15" s="18">
        <f t="shared" si="20"/>
        <v>10973.922490501793</v>
      </c>
      <c r="AC15" s="3">
        <f t="shared" si="6"/>
        <v>1758</v>
      </c>
      <c r="AD15" s="3">
        <f t="shared" si="7"/>
        <v>2181</v>
      </c>
      <c r="AE15" s="3">
        <f t="shared" si="8"/>
        <v>2595</v>
      </c>
      <c r="AF15" s="3">
        <f t="shared" si="21"/>
        <v>3419.1439999999998</v>
      </c>
      <c r="AG15" s="3">
        <f t="shared" si="9"/>
        <v>4061.25</v>
      </c>
      <c r="AH15" s="10"/>
      <c r="AI15" s="4">
        <f t="shared" si="10"/>
        <v>2.6769055745164958</v>
      </c>
      <c r="AJ15" s="4">
        <f t="shared" si="11"/>
        <v>2.6616231086657498</v>
      </c>
      <c r="AK15" s="4">
        <f t="shared" si="12"/>
        <v>2.6886319845857418</v>
      </c>
      <c r="AL15" s="4">
        <f t="shared" si="22"/>
        <v>2.5619999999999998</v>
      </c>
      <c r="AM15" s="23">
        <f t="shared" si="23"/>
        <v>2.7021046452451323</v>
      </c>
      <c r="AN15" s="26" t="s">
        <v>42</v>
      </c>
      <c r="AQ15" s="3">
        <v>3133.4059999999999</v>
      </c>
      <c r="AR15" s="3">
        <v>3419.1439999999998</v>
      </c>
      <c r="AS15" s="3">
        <v>3813.7890000000002</v>
      </c>
      <c r="AT15" s="3">
        <v>3403.9110000000001</v>
      </c>
      <c r="AU15" s="3">
        <v>3440.5630000000001</v>
      </c>
      <c r="AV15" s="4">
        <v>2.3149999999999999</v>
      </c>
      <c r="AW15" s="4">
        <v>2.4359999999999999</v>
      </c>
      <c r="AX15" s="4">
        <v>2.5619999999999998</v>
      </c>
      <c r="AZ15" s="17">
        <f t="shared" si="13"/>
        <v>104.08</v>
      </c>
      <c r="BA15" s="3">
        <f t="shared" si="14"/>
        <v>5805</v>
      </c>
      <c r="BB15" s="3">
        <f t="shared" si="15"/>
        <v>6977</v>
      </c>
      <c r="BC15" s="18">
        <f t="shared" si="16"/>
        <v>8759.846927999999</v>
      </c>
      <c r="BD15" s="18">
        <f t="shared" si="17"/>
        <v>10973.922490501793</v>
      </c>
    </row>
    <row r="16" spans="1:56" x14ac:dyDescent="0.25">
      <c r="A16" s="6">
        <v>104.09</v>
      </c>
      <c r="B16" s="3">
        <v>1113</v>
      </c>
      <c r="C16" s="3">
        <v>1044</v>
      </c>
      <c r="D16" s="3">
        <v>2627</v>
      </c>
      <c r="E16" s="3">
        <v>2864</v>
      </c>
      <c r="F16" s="3">
        <v>0</v>
      </c>
      <c r="G16" s="3">
        <v>1078</v>
      </c>
      <c r="H16" s="3">
        <v>1163</v>
      </c>
      <c r="I16" s="3">
        <v>3115</v>
      </c>
      <c r="J16" s="3">
        <v>0</v>
      </c>
      <c r="K16" s="3">
        <v>1149</v>
      </c>
      <c r="L16" s="3">
        <v>1251</v>
      </c>
      <c r="M16" s="3">
        <f>_xlfn.FORECAST.LINEAR(2055, CHOOSE({1,2,3}, C16, G16, K16), CHOOSE({1,2,3}, 2000, 2010, 2020))</f>
        <v>1326.5833333333339</v>
      </c>
      <c r="N16" s="3">
        <f>_xlfn.FORECAST.LINEAR(2055, CHOOSE({1,2}, F16, J16), CHOOSE({1,2}, 2010, 2020))</f>
        <v>0</v>
      </c>
      <c r="O16" s="15">
        <f>FORECAST(2055, CHOOSE({1,2,3}, D16/C16, (E16-F16)/G16, (I16-J16)/K16), CHOOSE({1,2,3}, 2000, 2010, 2020))</f>
        <v>3.0662676587214222</v>
      </c>
      <c r="P16" s="15" cm="1">
        <f t="array" ref="P16">GROWTH(CHOOSE({1,2,3}, D16/C16, (E16-F16)/G16, (I16-J16)/K16), CHOOSE({1,2,3}, 2000, 2010, 2020), 2055)</f>
        <v>3.1064816422328239</v>
      </c>
      <c r="Q16" s="12"/>
      <c r="R16" s="3">
        <f t="shared" si="0"/>
        <v>0</v>
      </c>
      <c r="S16" s="3">
        <f t="shared" si="1"/>
        <v>0</v>
      </c>
      <c r="T16" s="18">
        <f t="shared" si="18"/>
        <v>0</v>
      </c>
      <c r="U16" s="18">
        <f t="shared" si="2"/>
        <v>0</v>
      </c>
      <c r="W16" s="3">
        <f t="shared" si="3"/>
        <v>2627</v>
      </c>
      <c r="X16" s="3">
        <f t="shared" si="4"/>
        <v>2864</v>
      </c>
      <c r="Y16" s="3">
        <f t="shared" si="5"/>
        <v>3115</v>
      </c>
      <c r="Z16" s="18">
        <f t="shared" si="19"/>
        <v>3401.0129449999999</v>
      </c>
      <c r="AA16" s="18">
        <f t="shared" si="20"/>
        <v>4067.6595715988619</v>
      </c>
      <c r="AC16" s="3">
        <f t="shared" si="6"/>
        <v>1044</v>
      </c>
      <c r="AD16" s="3">
        <f t="shared" si="7"/>
        <v>1078</v>
      </c>
      <c r="AE16" s="3">
        <f t="shared" si="8"/>
        <v>1149</v>
      </c>
      <c r="AF16" s="3">
        <f t="shared" si="21"/>
        <v>1290.7070000000001</v>
      </c>
      <c r="AG16" s="3">
        <f t="shared" si="9"/>
        <v>1326.5833333333339</v>
      </c>
      <c r="AH16" s="10"/>
      <c r="AI16" s="4">
        <f t="shared" si="10"/>
        <v>2.5162835249042144</v>
      </c>
      <c r="AJ16" s="4">
        <f t="shared" si="11"/>
        <v>2.6567717996289426</v>
      </c>
      <c r="AK16" s="4">
        <f t="shared" si="12"/>
        <v>2.7110530896431682</v>
      </c>
      <c r="AL16" s="4">
        <f t="shared" si="22"/>
        <v>2.6349999999999998</v>
      </c>
      <c r="AM16" s="23">
        <f t="shared" si="23"/>
        <v>3.0662676587214222</v>
      </c>
      <c r="AN16" s="26" t="s">
        <v>42</v>
      </c>
      <c r="AQ16" s="3">
        <v>1210.6969999999999</v>
      </c>
      <c r="AR16" s="3">
        <v>1290.7070000000001</v>
      </c>
      <c r="AS16" s="3">
        <v>1524.694</v>
      </c>
      <c r="AT16" s="3">
        <v>1306.02</v>
      </c>
      <c r="AU16" s="3">
        <v>1337.6369999999999</v>
      </c>
      <c r="AV16" s="4">
        <v>2.3809999999999998</v>
      </c>
      <c r="AW16" s="4">
        <v>2.5059999999999998</v>
      </c>
      <c r="AX16" s="4">
        <v>2.6349999999999998</v>
      </c>
      <c r="AZ16" s="17">
        <f t="shared" si="13"/>
        <v>104.09</v>
      </c>
      <c r="BA16" s="3">
        <f t="shared" si="14"/>
        <v>2864</v>
      </c>
      <c r="BB16" s="3">
        <f t="shared" si="15"/>
        <v>3115</v>
      </c>
      <c r="BC16" s="18">
        <f t="shared" si="16"/>
        <v>3401.0129449999999</v>
      </c>
      <c r="BD16" s="18">
        <f t="shared" si="17"/>
        <v>4067.6595715988619</v>
      </c>
    </row>
    <row r="17" spans="1:56" x14ac:dyDescent="0.25">
      <c r="A17" s="8">
        <v>104.1</v>
      </c>
      <c r="B17" s="3">
        <v>555</v>
      </c>
      <c r="C17" s="3">
        <v>503</v>
      </c>
      <c r="D17" s="3">
        <v>1293</v>
      </c>
      <c r="E17" s="3">
        <v>2077</v>
      </c>
      <c r="F17" s="3">
        <v>109</v>
      </c>
      <c r="G17" s="3">
        <v>772</v>
      </c>
      <c r="H17" s="3">
        <v>834</v>
      </c>
      <c r="I17" s="3">
        <v>2546</v>
      </c>
      <c r="J17" s="3">
        <v>8</v>
      </c>
      <c r="K17" s="3">
        <v>932</v>
      </c>
      <c r="L17" s="3">
        <v>999</v>
      </c>
      <c r="M17" s="3">
        <f>_xlfn.FORECAST.LINEAR(2055, CHOOSE({1,2,3}, C17, G17, K17), CHOOSE({1,2,3}, 2000, 2010, 2020))</f>
        <v>1700.9166666666642</v>
      </c>
      <c r="N17" s="3">
        <f>_xlfn.FORECAST.LINEAR(2055, CHOOSE({1,2}, F17, J17), CHOOSE({1,2}, 2010, 2020))</f>
        <v>-345.5</v>
      </c>
      <c r="O17" s="15">
        <f>FORECAST(2055, CHOOSE({1,2,3}, D17/C17, (E17-F17)/G17, (I17-J17)/K17), CHOOSE({1,2,3}, 2000, 2010, 2020))</f>
        <v>2.95767380749637</v>
      </c>
      <c r="P17" s="15" cm="1">
        <f t="array" ref="P17">GROWTH(CHOOSE({1,2,3}, D17/C17, (E17-F17)/G17, (I17-J17)/K17), CHOOSE({1,2,3}, 2000, 2010, 2020), 2055)</f>
        <v>2.9752466090046372</v>
      </c>
      <c r="Q17" s="12"/>
      <c r="R17" s="3">
        <f t="shared" si="0"/>
        <v>109</v>
      </c>
      <c r="S17" s="3">
        <f t="shared" si="1"/>
        <v>8</v>
      </c>
      <c r="T17" s="18">
        <f t="shared" si="18"/>
        <v>-345.5</v>
      </c>
      <c r="U17" s="18">
        <f t="shared" si="2"/>
        <v>-345.5</v>
      </c>
      <c r="W17" s="3">
        <f t="shared" si="3"/>
        <v>1293</v>
      </c>
      <c r="X17" s="3">
        <f t="shared" si="4"/>
        <v>1968</v>
      </c>
      <c r="Y17" s="3">
        <f t="shared" si="5"/>
        <v>2538</v>
      </c>
      <c r="Z17" s="18">
        <f t="shared" si="19"/>
        <v>4099.4769059999999</v>
      </c>
      <c r="AA17" s="18">
        <f t="shared" si="20"/>
        <v>5030.7566737340267</v>
      </c>
      <c r="AC17" s="3">
        <f t="shared" si="6"/>
        <v>503</v>
      </c>
      <c r="AD17" s="3">
        <f t="shared" si="7"/>
        <v>772</v>
      </c>
      <c r="AE17" s="3">
        <f t="shared" si="8"/>
        <v>932</v>
      </c>
      <c r="AF17" s="3">
        <f t="shared" si="21"/>
        <v>1549.3109999999999</v>
      </c>
      <c r="AG17" s="3">
        <f t="shared" si="9"/>
        <v>1700.9166666666642</v>
      </c>
      <c r="AH17" s="10"/>
      <c r="AI17" s="4">
        <f t="shared" si="10"/>
        <v>2.570576540755467</v>
      </c>
      <c r="AJ17" s="4">
        <f t="shared" si="11"/>
        <v>2.5492227979274613</v>
      </c>
      <c r="AK17" s="4">
        <f t="shared" si="12"/>
        <v>2.7231759656652361</v>
      </c>
      <c r="AL17" s="4">
        <f t="shared" si="22"/>
        <v>2.6459999999999999</v>
      </c>
      <c r="AM17" s="23">
        <f t="shared" si="23"/>
        <v>2.95767380749637</v>
      </c>
      <c r="AN17" s="26" t="s">
        <v>42</v>
      </c>
      <c r="AQ17" s="3">
        <v>1361.5219999999999</v>
      </c>
      <c r="AR17" s="3">
        <v>1549.3109999999999</v>
      </c>
      <c r="AS17" s="3">
        <v>1779.672</v>
      </c>
      <c r="AT17" s="3">
        <v>1362.904</v>
      </c>
      <c r="AU17" s="3">
        <v>1269.059</v>
      </c>
      <c r="AV17" s="4">
        <v>2.391</v>
      </c>
      <c r="AW17" s="4">
        <v>2.516</v>
      </c>
      <c r="AX17" s="4">
        <v>2.6459999999999999</v>
      </c>
      <c r="AZ17" s="17">
        <f t="shared" si="13"/>
        <v>104.1</v>
      </c>
      <c r="BA17" s="3">
        <f t="shared" si="14"/>
        <v>2077</v>
      </c>
      <c r="BB17" s="3">
        <f t="shared" si="15"/>
        <v>2546</v>
      </c>
      <c r="BC17" s="18">
        <f t="shared" si="16"/>
        <v>3753.9769059999999</v>
      </c>
      <c r="BD17" s="18">
        <f t="shared" si="17"/>
        <v>4685.2566737340267</v>
      </c>
    </row>
    <row r="18" spans="1:56" x14ac:dyDescent="0.25">
      <c r="A18" s="6">
        <v>104.11</v>
      </c>
      <c r="B18" s="3">
        <v>1663</v>
      </c>
      <c r="C18" s="3">
        <v>1603</v>
      </c>
      <c r="D18" s="3">
        <v>4214</v>
      </c>
      <c r="E18" s="3">
        <v>5027</v>
      </c>
      <c r="F18" s="3">
        <v>0</v>
      </c>
      <c r="G18" s="3">
        <v>1945</v>
      </c>
      <c r="H18" s="3">
        <v>2058</v>
      </c>
      <c r="I18" s="3">
        <v>5700</v>
      </c>
      <c r="J18" s="3">
        <v>0</v>
      </c>
      <c r="K18" s="3">
        <v>2218</v>
      </c>
      <c r="L18" s="3">
        <v>2356</v>
      </c>
      <c r="M18" s="3">
        <f>_xlfn.FORECAST.LINEAR(2055, CHOOSE({1,2,3}, C18, G18, K18), CHOOSE({1,2,3}, 2000, 2010, 2020))</f>
        <v>3305.75</v>
      </c>
      <c r="N18" s="3">
        <f>_xlfn.FORECAST.LINEAR(2055, CHOOSE({1,2}, F18, J18), CHOOSE({1,2}, 2010, 2020))</f>
        <v>0</v>
      </c>
      <c r="O18" s="15">
        <f>FORECAST(2055, CHOOSE({1,2,3}, D18/C18, (E18-F18)/G18, (I18-J18)/K18), CHOOSE({1,2,3}, 2000, 2010, 2020))</f>
        <v>2.4618156117845036</v>
      </c>
      <c r="P18" s="15" cm="1">
        <f t="array" ref="P18">GROWTH(CHOOSE({1,2,3}, D18/C18, (E18-F18)/G18, (I18-J18)/K18), CHOOSE({1,2,3}, 2000, 2010, 2020), 2055)</f>
        <v>2.4652665720256728</v>
      </c>
      <c r="Q18" s="12"/>
      <c r="R18" s="3">
        <f t="shared" si="0"/>
        <v>0</v>
      </c>
      <c r="S18" s="3">
        <f t="shared" si="1"/>
        <v>0</v>
      </c>
      <c r="T18" s="18">
        <f t="shared" si="18"/>
        <v>0</v>
      </c>
      <c r="U18" s="18">
        <f t="shared" si="2"/>
        <v>0</v>
      </c>
      <c r="W18" s="3">
        <f t="shared" si="3"/>
        <v>4214</v>
      </c>
      <c r="X18" s="3">
        <f t="shared" si="4"/>
        <v>5027</v>
      </c>
      <c r="Y18" s="3">
        <f t="shared" si="5"/>
        <v>5700</v>
      </c>
      <c r="Z18" s="18">
        <f t="shared" si="19"/>
        <v>11236.010058</v>
      </c>
      <c r="AA18" s="18">
        <f t="shared" si="20"/>
        <v>8138.1469586566227</v>
      </c>
      <c r="AC18" s="3">
        <f t="shared" si="6"/>
        <v>1603</v>
      </c>
      <c r="AD18" s="3">
        <f t="shared" si="7"/>
        <v>1945</v>
      </c>
      <c r="AE18" s="3">
        <f t="shared" si="8"/>
        <v>2218</v>
      </c>
      <c r="AF18" s="3">
        <f t="shared" si="21"/>
        <v>3664.7130000000002</v>
      </c>
      <c r="AG18" s="3">
        <f t="shared" si="9"/>
        <v>3305.75</v>
      </c>
      <c r="AH18" s="10"/>
      <c r="AI18" s="4">
        <f t="shared" si="10"/>
        <v>2.6288209606986901</v>
      </c>
      <c r="AJ18" s="4">
        <f t="shared" si="11"/>
        <v>2.5845758354755786</v>
      </c>
      <c r="AK18" s="4">
        <f t="shared" si="12"/>
        <v>2.5698827772768258</v>
      </c>
      <c r="AL18" s="4">
        <f t="shared" si="22"/>
        <v>3.0659999999999998</v>
      </c>
      <c r="AM18" s="23">
        <f t="shared" si="23"/>
        <v>2.4618156117845036</v>
      </c>
      <c r="AN18" s="26" t="s">
        <v>42</v>
      </c>
      <c r="AQ18" s="3">
        <v>3243.3249999999998</v>
      </c>
      <c r="AR18" s="3">
        <v>3664.7130000000002</v>
      </c>
      <c r="AS18" s="3">
        <v>3853.9</v>
      </c>
      <c r="AT18" s="3">
        <v>3475.799</v>
      </c>
      <c r="AU18" s="3">
        <v>3600.6880000000001</v>
      </c>
      <c r="AV18" s="4">
        <v>2.77</v>
      </c>
      <c r="AW18" s="4">
        <v>2.9159999999999999</v>
      </c>
      <c r="AX18" s="4">
        <v>3.0659999999999998</v>
      </c>
      <c r="AZ18" s="17">
        <f t="shared" si="13"/>
        <v>104.11</v>
      </c>
      <c r="BA18" s="3">
        <f t="shared" si="14"/>
        <v>5027</v>
      </c>
      <c r="BB18" s="3">
        <f t="shared" si="15"/>
        <v>5700</v>
      </c>
      <c r="BC18" s="18">
        <f t="shared" si="16"/>
        <v>11236.010058</v>
      </c>
      <c r="BD18" s="18">
        <f t="shared" si="17"/>
        <v>8138.1469586566227</v>
      </c>
    </row>
    <row r="19" spans="1:56" x14ac:dyDescent="0.25">
      <c r="A19" s="6">
        <v>105.07</v>
      </c>
      <c r="B19" s="3">
        <v>1133</v>
      </c>
      <c r="C19" s="3">
        <v>1013</v>
      </c>
      <c r="D19" s="3">
        <v>2588</v>
      </c>
      <c r="E19" s="3">
        <v>2961</v>
      </c>
      <c r="F19" s="3">
        <v>54</v>
      </c>
      <c r="G19" s="3">
        <v>1138</v>
      </c>
      <c r="H19" s="3">
        <v>1317</v>
      </c>
      <c r="I19" s="3">
        <v>3707</v>
      </c>
      <c r="J19" s="3">
        <v>24</v>
      </c>
      <c r="K19" s="3">
        <v>1428</v>
      </c>
      <c r="L19" s="3">
        <v>1601</v>
      </c>
      <c r="M19" s="3">
        <f>_xlfn.FORECAST.LINEAR(2055, CHOOSE({1,2,3}, C19, G19, K19), CHOOSE({1,2,3}, 2000, 2010, 2020))</f>
        <v>2126.75</v>
      </c>
      <c r="N19" s="3">
        <f>_xlfn.FORECAST.LINEAR(2055, CHOOSE({1,2}, F19, J19), CHOOSE({1,2}, 2010, 2020))</f>
        <v>-81</v>
      </c>
      <c r="O19" s="15">
        <f>FORECAST(2055, CHOOSE({1,2,3}, D19/C19, (E19-F19)/G19, (I19-J19)/K19), CHOOSE({1,2,3}, 2000, 2010, 2020))</f>
        <v>2.6175740798970839</v>
      </c>
      <c r="P19" s="15" cm="1">
        <f t="array" ref="P19">GROWTH(CHOOSE({1,2,3}, D19/C19, (E19-F19)/G19, (I19-J19)/K19), CHOOSE({1,2,3}, 2000, 2010, 2020), 2055)</f>
        <v>2.6180468259648064</v>
      </c>
      <c r="Q19" s="12"/>
      <c r="R19" s="3">
        <f t="shared" si="0"/>
        <v>54</v>
      </c>
      <c r="S19" s="3">
        <f t="shared" si="1"/>
        <v>24</v>
      </c>
      <c r="T19" s="18">
        <f t="shared" si="18"/>
        <v>-81</v>
      </c>
      <c r="U19" s="18">
        <f t="shared" si="2"/>
        <v>-81</v>
      </c>
      <c r="W19" s="3">
        <f t="shared" si="3"/>
        <v>2588</v>
      </c>
      <c r="X19" s="3">
        <f t="shared" si="4"/>
        <v>2907</v>
      </c>
      <c r="Y19" s="3">
        <f t="shared" si="5"/>
        <v>3683</v>
      </c>
      <c r="Z19" s="18">
        <f t="shared" si="19"/>
        <v>6463.6072620000014</v>
      </c>
      <c r="AA19" s="18">
        <f t="shared" si="20"/>
        <v>5566.9256744211234</v>
      </c>
      <c r="AC19" s="3">
        <f t="shared" si="6"/>
        <v>1013</v>
      </c>
      <c r="AD19" s="3">
        <f t="shared" si="7"/>
        <v>1138</v>
      </c>
      <c r="AE19" s="3">
        <f t="shared" si="8"/>
        <v>1428</v>
      </c>
      <c r="AF19" s="3">
        <f t="shared" si="21"/>
        <v>2167.5410000000002</v>
      </c>
      <c r="AG19" s="3">
        <f t="shared" si="9"/>
        <v>2126.75</v>
      </c>
      <c r="AH19" s="10"/>
      <c r="AI19" s="4">
        <f t="shared" si="10"/>
        <v>2.5547877591312931</v>
      </c>
      <c r="AJ19" s="4">
        <f t="shared" si="11"/>
        <v>2.5544815465729349</v>
      </c>
      <c r="AK19" s="4">
        <f t="shared" si="12"/>
        <v>2.5791316526610646</v>
      </c>
      <c r="AL19" s="4">
        <f t="shared" si="22"/>
        <v>2.9820000000000002</v>
      </c>
      <c r="AM19" s="23">
        <f t="shared" si="23"/>
        <v>2.6175740798970839</v>
      </c>
      <c r="AN19" s="26" t="s">
        <v>42</v>
      </c>
      <c r="AQ19" s="3">
        <v>1736.9</v>
      </c>
      <c r="AR19" s="3">
        <v>2167.5410000000002</v>
      </c>
      <c r="AS19" s="3">
        <v>3405.694</v>
      </c>
      <c r="AT19" s="3">
        <v>2257.09</v>
      </c>
      <c r="AU19" s="3">
        <v>2200.91</v>
      </c>
      <c r="AV19" s="4">
        <v>2.694</v>
      </c>
      <c r="AW19" s="4">
        <v>2.8359999999999999</v>
      </c>
      <c r="AX19" s="4">
        <v>2.9820000000000002</v>
      </c>
      <c r="AZ19" s="17">
        <f t="shared" si="13"/>
        <v>105.07</v>
      </c>
      <c r="BA19" s="3">
        <f t="shared" si="14"/>
        <v>2961</v>
      </c>
      <c r="BB19" s="3">
        <f t="shared" si="15"/>
        <v>3707</v>
      </c>
      <c r="BC19" s="18">
        <f t="shared" si="16"/>
        <v>6382.6072620000014</v>
      </c>
      <c r="BD19" s="18">
        <f t="shared" si="17"/>
        <v>5485.9256744211234</v>
      </c>
    </row>
    <row r="20" spans="1:56" x14ac:dyDescent="0.25">
      <c r="A20" s="6">
        <v>105.08</v>
      </c>
      <c r="B20" s="3">
        <v>1273</v>
      </c>
      <c r="C20" s="3">
        <v>1181</v>
      </c>
      <c r="D20" s="3">
        <v>3183</v>
      </c>
      <c r="E20" s="3">
        <v>4366</v>
      </c>
      <c r="F20" s="3">
        <v>0</v>
      </c>
      <c r="G20" s="3">
        <v>1610</v>
      </c>
      <c r="H20" s="3">
        <v>1703</v>
      </c>
      <c r="I20" s="3">
        <v>5138</v>
      </c>
      <c r="J20" s="3">
        <v>0</v>
      </c>
      <c r="K20" s="3">
        <v>1926</v>
      </c>
      <c r="L20" s="3">
        <v>2064</v>
      </c>
      <c r="M20" s="3">
        <f>_xlfn.FORECAST.LINEAR(2055, CHOOSE({1,2,3}, C20, G20, K20), CHOOSE({1,2,3}, 2000, 2010, 2020))</f>
        <v>3248.5833333333285</v>
      </c>
      <c r="N20" s="3">
        <f>_xlfn.FORECAST.LINEAR(2055, CHOOSE({1,2}, F20, J20), CHOOSE({1,2}, 2010, 2020))</f>
        <v>0</v>
      </c>
      <c r="O20" s="15">
        <f>FORECAST(2055, CHOOSE({1,2,3}, D20/C20, (E20-F20)/G20, (I20-J20)/K20), CHOOSE({1,2,3}, 2000, 2010, 2020))</f>
        <v>2.6297558604871218</v>
      </c>
      <c r="P20" s="15" cm="1">
        <f t="array" ref="P20">GROWTH(CHOOSE({1,2,3}, D20/C20, (E20-F20)/G20, (I20-J20)/K20), CHOOSE({1,2,3}, 2000, 2010, 2020), 2055)</f>
        <v>2.6301714491438162</v>
      </c>
      <c r="Q20" s="12"/>
      <c r="R20" s="3">
        <f t="shared" si="0"/>
        <v>0</v>
      </c>
      <c r="S20" s="3">
        <f t="shared" si="1"/>
        <v>0</v>
      </c>
      <c r="T20" s="18">
        <f t="shared" si="18"/>
        <v>0</v>
      </c>
      <c r="U20" s="18">
        <f t="shared" si="2"/>
        <v>0</v>
      </c>
      <c r="W20" s="3">
        <f t="shared" si="3"/>
        <v>3183</v>
      </c>
      <c r="X20" s="3">
        <f t="shared" si="4"/>
        <v>4366</v>
      </c>
      <c r="Y20" s="3">
        <f t="shared" si="5"/>
        <v>5138</v>
      </c>
      <c r="Z20" s="18">
        <f t="shared" si="19"/>
        <v>5839.5762599999998</v>
      </c>
      <c r="AA20" s="18">
        <f t="shared" si="20"/>
        <v>8542.9810591141104</v>
      </c>
      <c r="AC20" s="3">
        <f t="shared" si="6"/>
        <v>1181</v>
      </c>
      <c r="AD20" s="3">
        <f t="shared" si="7"/>
        <v>1610</v>
      </c>
      <c r="AE20" s="3">
        <f t="shared" si="8"/>
        <v>1926</v>
      </c>
      <c r="AF20" s="3">
        <f t="shared" si="21"/>
        <v>2418.0439999999999</v>
      </c>
      <c r="AG20" s="3">
        <f t="shared" si="9"/>
        <v>3248.5833333333285</v>
      </c>
      <c r="AH20" s="10"/>
      <c r="AI20" s="4">
        <f t="shared" si="10"/>
        <v>2.695173581710415</v>
      </c>
      <c r="AJ20" s="4">
        <f t="shared" si="11"/>
        <v>2.7118012422360249</v>
      </c>
      <c r="AK20" s="4">
        <f t="shared" si="12"/>
        <v>2.6677050882658357</v>
      </c>
      <c r="AL20" s="4">
        <f t="shared" si="22"/>
        <v>2.415</v>
      </c>
      <c r="AM20" s="23">
        <f t="shared" si="23"/>
        <v>2.6297558604871218</v>
      </c>
      <c r="AN20" s="26" t="s">
        <v>42</v>
      </c>
      <c r="AQ20" s="3">
        <v>2144.971</v>
      </c>
      <c r="AR20" s="3">
        <v>2418.0439999999999</v>
      </c>
      <c r="AS20" s="3">
        <v>3013.806</v>
      </c>
      <c r="AT20" s="3">
        <v>2563.8670000000002</v>
      </c>
      <c r="AU20" s="3">
        <v>2417.2060000000001</v>
      </c>
      <c r="AV20" s="4">
        <v>2.1819999999999999</v>
      </c>
      <c r="AW20" s="4">
        <v>2.2970000000000002</v>
      </c>
      <c r="AX20" s="4">
        <v>2.415</v>
      </c>
      <c r="AZ20" s="17">
        <f t="shared" si="13"/>
        <v>105.08</v>
      </c>
      <c r="BA20" s="3">
        <f t="shared" si="14"/>
        <v>4366</v>
      </c>
      <c r="BB20" s="3">
        <f t="shared" si="15"/>
        <v>5138</v>
      </c>
      <c r="BC20" s="18">
        <f t="shared" si="16"/>
        <v>5839.5762599999998</v>
      </c>
      <c r="BD20" s="18">
        <f t="shared" si="17"/>
        <v>8542.9810591141104</v>
      </c>
    </row>
    <row r="21" spans="1:56" x14ac:dyDescent="0.25">
      <c r="A21" s="6">
        <v>105.09</v>
      </c>
      <c r="B21" s="3">
        <v>1012</v>
      </c>
      <c r="C21" s="3">
        <v>959</v>
      </c>
      <c r="D21" s="3">
        <v>2595</v>
      </c>
      <c r="E21" s="3">
        <v>3175</v>
      </c>
      <c r="F21" s="3">
        <v>0</v>
      </c>
      <c r="G21" s="3">
        <v>1168</v>
      </c>
      <c r="H21" s="3">
        <v>1261</v>
      </c>
      <c r="I21" s="3">
        <v>5570</v>
      </c>
      <c r="J21" s="3">
        <v>0</v>
      </c>
      <c r="K21" s="3">
        <v>1978</v>
      </c>
      <c r="L21" s="3">
        <v>2067</v>
      </c>
      <c r="M21" s="3">
        <f>_xlfn.FORECAST.LINEAR(2055, CHOOSE({1,2,3}, C21, G21, K21), CHOOSE({1,2,3}, 2000, 2010, 2020))</f>
        <v>3661.0833333333285</v>
      </c>
      <c r="N21" s="3">
        <f>_xlfn.FORECAST.LINEAR(2055, CHOOSE({1,2}, F21, J21), CHOOSE({1,2}, 2010, 2020))</f>
        <v>0</v>
      </c>
      <c r="O21" s="15">
        <f>FORECAST(2055, CHOOSE({1,2,3}, D21/C21, (E21-F21)/G21, (I21-J21)/K21), CHOOSE({1,2,3}, 2000, 2010, 2020))</f>
        <v>2.9943192079390943</v>
      </c>
      <c r="P21" s="15" cm="1">
        <f t="array" ref="P21">GROWTH(CHOOSE({1,2,3}, D21/C21, (E21-F21)/G21, (I21-J21)/K21), CHOOSE({1,2,3}, 2000, 2010, 2020), 2055)</f>
        <v>3.0039822392404534</v>
      </c>
      <c r="Q21" s="12"/>
      <c r="R21" s="3">
        <f t="shared" si="0"/>
        <v>0</v>
      </c>
      <c r="S21" s="3">
        <f t="shared" si="1"/>
        <v>0</v>
      </c>
      <c r="T21" s="18">
        <f t="shared" si="18"/>
        <v>0</v>
      </c>
      <c r="U21" s="18">
        <f t="shared" si="2"/>
        <v>0</v>
      </c>
      <c r="W21" s="3">
        <f t="shared" si="3"/>
        <v>2595</v>
      </c>
      <c r="X21" s="3">
        <f t="shared" si="4"/>
        <v>3175</v>
      </c>
      <c r="Y21" s="3">
        <f t="shared" si="5"/>
        <v>5570</v>
      </c>
      <c r="Z21" s="18">
        <f t="shared" si="19"/>
        <v>9462.1515449999988</v>
      </c>
      <c r="AA21" s="18">
        <f t="shared" si="20"/>
        <v>10962.452146865671</v>
      </c>
      <c r="AC21" s="3">
        <f t="shared" si="6"/>
        <v>959</v>
      </c>
      <c r="AD21" s="3">
        <f t="shared" si="7"/>
        <v>1168</v>
      </c>
      <c r="AE21" s="3">
        <f t="shared" si="8"/>
        <v>1978</v>
      </c>
      <c r="AF21" s="3">
        <f t="shared" si="21"/>
        <v>2906.9589999999998</v>
      </c>
      <c r="AG21" s="3">
        <f t="shared" si="9"/>
        <v>3661.0833333333285</v>
      </c>
      <c r="AH21" s="10"/>
      <c r="AI21" s="4">
        <f t="shared" si="10"/>
        <v>2.7059436913451513</v>
      </c>
      <c r="AJ21" s="4">
        <f t="shared" si="11"/>
        <v>2.7183219178082192</v>
      </c>
      <c r="AK21" s="4">
        <f t="shared" si="12"/>
        <v>2.8159757330637007</v>
      </c>
      <c r="AL21" s="4">
        <f t="shared" si="22"/>
        <v>3.2549999999999999</v>
      </c>
      <c r="AM21" s="23">
        <f t="shared" si="23"/>
        <v>2.9943192079390943</v>
      </c>
      <c r="AN21" s="26" t="s">
        <v>42</v>
      </c>
      <c r="AQ21" s="3">
        <v>2634.6039999999998</v>
      </c>
      <c r="AR21" s="3">
        <v>2906.9589999999998</v>
      </c>
      <c r="AS21" s="3">
        <v>3163.5410000000002</v>
      </c>
      <c r="AT21" s="3">
        <v>2909.384</v>
      </c>
      <c r="AU21" s="3">
        <v>2882.0259999999998</v>
      </c>
      <c r="AV21" s="4">
        <v>2.9409999999999998</v>
      </c>
      <c r="AW21" s="4">
        <v>3.0950000000000002</v>
      </c>
      <c r="AX21" s="4">
        <v>3.2549999999999999</v>
      </c>
      <c r="AZ21" s="17">
        <f t="shared" si="13"/>
        <v>105.09</v>
      </c>
      <c r="BA21" s="3">
        <f t="shared" si="14"/>
        <v>3175</v>
      </c>
      <c r="BB21" s="3">
        <f t="shared" si="15"/>
        <v>5570</v>
      </c>
      <c r="BC21" s="18">
        <f t="shared" si="16"/>
        <v>9462.1515449999988</v>
      </c>
      <c r="BD21" s="18">
        <f t="shared" si="17"/>
        <v>10962.452146865671</v>
      </c>
    </row>
    <row r="22" spans="1:56" x14ac:dyDescent="0.25">
      <c r="A22" s="6">
        <v>105.11</v>
      </c>
      <c r="B22" s="3">
        <v>1819</v>
      </c>
      <c r="C22" s="3">
        <v>1763</v>
      </c>
      <c r="D22" s="3">
        <v>4516</v>
      </c>
      <c r="E22" s="3">
        <v>5024</v>
      </c>
      <c r="F22" s="3">
        <v>0</v>
      </c>
      <c r="G22" s="3">
        <v>1937</v>
      </c>
      <c r="H22" s="3">
        <v>2024</v>
      </c>
      <c r="I22" s="3">
        <v>6677</v>
      </c>
      <c r="J22" s="3">
        <v>0</v>
      </c>
      <c r="K22" s="3">
        <v>2536</v>
      </c>
      <c r="L22" s="3">
        <v>2702</v>
      </c>
      <c r="M22" s="3">
        <f>_xlfn.FORECAST.LINEAR(2055, CHOOSE({1,2,3}, C22, G22, K22), CHOOSE({1,2,3}, 2000, 2010, 2020))</f>
        <v>3817.9166666666715</v>
      </c>
      <c r="N22" s="3">
        <f>_xlfn.FORECAST.LINEAR(2055, CHOOSE({1,2}, F22, J22), CHOOSE({1,2}, 2010, 2020))</f>
        <v>0</v>
      </c>
      <c r="O22" s="15">
        <f>FORECAST(2055, CHOOSE({1,2,3}, D22/C22, (E22-F22)/G22, (I22-J22)/K22), CHOOSE({1,2,3}, 2000, 2010, 2020))</f>
        <v>2.7565667440097492</v>
      </c>
      <c r="P22" s="15" cm="1">
        <f t="array" ref="P22">GROWTH(CHOOSE({1,2,3}, D22/C22, (E22-F22)/G22, (I22-J22)/K22), CHOOSE({1,2,3}, 2000, 2010, 2020), 2055)</f>
        <v>2.761393032131306</v>
      </c>
      <c r="Q22" s="12"/>
      <c r="R22" s="3">
        <f t="shared" si="0"/>
        <v>0</v>
      </c>
      <c r="S22" s="3">
        <f t="shared" si="1"/>
        <v>0</v>
      </c>
      <c r="T22" s="18">
        <f t="shared" si="18"/>
        <v>0</v>
      </c>
      <c r="U22" s="18">
        <f t="shared" si="2"/>
        <v>0</v>
      </c>
      <c r="W22" s="3">
        <f t="shared" si="3"/>
        <v>4516</v>
      </c>
      <c r="X22" s="3">
        <f t="shared" si="4"/>
        <v>5024</v>
      </c>
      <c r="Y22" s="3">
        <f t="shared" si="5"/>
        <v>6677</v>
      </c>
      <c r="Z22" s="18">
        <f t="shared" si="19"/>
        <v>9987.7925530000011</v>
      </c>
      <c r="AA22" s="18">
        <f t="shared" si="20"/>
        <v>10524.342114733901</v>
      </c>
      <c r="AC22" s="3">
        <f t="shared" si="6"/>
        <v>1763</v>
      </c>
      <c r="AD22" s="3">
        <f t="shared" si="7"/>
        <v>1937</v>
      </c>
      <c r="AE22" s="3">
        <f t="shared" si="8"/>
        <v>2536</v>
      </c>
      <c r="AF22" s="3">
        <f t="shared" si="21"/>
        <v>3563.2510000000002</v>
      </c>
      <c r="AG22" s="3">
        <f t="shared" si="9"/>
        <v>3817.9166666666715</v>
      </c>
      <c r="AH22" s="10"/>
      <c r="AI22" s="4">
        <f t="shared" si="10"/>
        <v>2.5615428247305729</v>
      </c>
      <c r="AJ22" s="4">
        <f t="shared" si="11"/>
        <v>2.5937016004130098</v>
      </c>
      <c r="AK22" s="4">
        <f t="shared" si="12"/>
        <v>2.6328864353312302</v>
      </c>
      <c r="AL22" s="4">
        <f t="shared" si="22"/>
        <v>2.8029999999999999</v>
      </c>
      <c r="AM22" s="23">
        <f t="shared" si="23"/>
        <v>2.7565667440097492</v>
      </c>
      <c r="AN22" s="26" t="s">
        <v>42</v>
      </c>
      <c r="AQ22" s="3">
        <v>3162.25</v>
      </c>
      <c r="AR22" s="3">
        <v>3563.2510000000002</v>
      </c>
      <c r="AS22" s="3">
        <v>4091.431</v>
      </c>
      <c r="AT22" s="3">
        <v>3638.1959999999999</v>
      </c>
      <c r="AU22" s="3">
        <v>3612.6039999999998</v>
      </c>
      <c r="AV22" s="4">
        <v>2.5329999999999999</v>
      </c>
      <c r="AW22" s="4">
        <v>2.6659999999999999</v>
      </c>
      <c r="AX22" s="4">
        <v>2.8029999999999999</v>
      </c>
      <c r="AZ22" s="17">
        <f t="shared" si="13"/>
        <v>105.11</v>
      </c>
      <c r="BA22" s="3">
        <f t="shared" si="14"/>
        <v>5024</v>
      </c>
      <c r="BB22" s="3">
        <f t="shared" si="15"/>
        <v>6677</v>
      </c>
      <c r="BC22" s="18">
        <f t="shared" si="16"/>
        <v>9987.7925530000011</v>
      </c>
      <c r="BD22" s="18">
        <f t="shared" si="17"/>
        <v>10524.342114733901</v>
      </c>
    </row>
    <row r="23" spans="1:56" x14ac:dyDescent="0.25">
      <c r="A23" s="6">
        <v>105.12</v>
      </c>
      <c r="B23" s="3">
        <v>891</v>
      </c>
      <c r="C23" s="3">
        <v>842</v>
      </c>
      <c r="D23" s="3">
        <v>2365</v>
      </c>
      <c r="E23" s="3">
        <v>2889</v>
      </c>
      <c r="F23" s="3">
        <v>0</v>
      </c>
      <c r="G23" s="3">
        <v>1062</v>
      </c>
      <c r="H23" s="3">
        <v>1111</v>
      </c>
      <c r="I23" s="3">
        <v>3238</v>
      </c>
      <c r="J23" s="3">
        <v>0</v>
      </c>
      <c r="K23" s="3">
        <v>1205</v>
      </c>
      <c r="L23" s="3">
        <v>1268</v>
      </c>
      <c r="M23" s="3">
        <f>_xlfn.FORECAST.LINEAR(2055, CHOOSE({1,2,3}, C23, G23, K23), CHOOSE({1,2,3}, 2000, 2010, 2020))</f>
        <v>1853.0833333333358</v>
      </c>
      <c r="N23" s="3">
        <f>_xlfn.FORECAST.LINEAR(2055, CHOOSE({1,2}, F23, J23), CHOOSE({1,2}, 2010, 2020))</f>
        <v>0</v>
      </c>
      <c r="O23" s="15">
        <f>FORECAST(2055, CHOOSE({1,2,3}, D23/C23, (E23-F23)/G23, (I23-J23)/K23), CHOOSE({1,2,3}, 2000, 2010, 2020))</f>
        <v>2.4650385815217088</v>
      </c>
      <c r="P23" s="15" cm="1">
        <f t="array" ref="P23">GROWTH(CHOOSE({1,2,3}, D23/C23, (E23-F23)/G23, (I23-J23)/K23), CHOOSE({1,2,3}, 2000, 2010, 2020), 2055)</f>
        <v>2.478628653369479</v>
      </c>
      <c r="Q23" s="12"/>
      <c r="R23" s="3">
        <f t="shared" si="0"/>
        <v>0</v>
      </c>
      <c r="S23" s="3">
        <f t="shared" si="1"/>
        <v>0</v>
      </c>
      <c r="T23" s="18">
        <f t="shared" si="18"/>
        <v>0</v>
      </c>
      <c r="U23" s="18">
        <f t="shared" si="2"/>
        <v>0</v>
      </c>
      <c r="W23" s="3">
        <f t="shared" si="3"/>
        <v>2365</v>
      </c>
      <c r="X23" s="3">
        <f t="shared" si="4"/>
        <v>2889</v>
      </c>
      <c r="Y23" s="3">
        <f t="shared" si="5"/>
        <v>3238</v>
      </c>
      <c r="Z23" s="18">
        <f t="shared" si="19"/>
        <v>3931.026351</v>
      </c>
      <c r="AA23" s="18">
        <f t="shared" si="20"/>
        <v>4567.9219114415264</v>
      </c>
      <c r="AC23" s="3">
        <f t="shared" si="6"/>
        <v>842</v>
      </c>
      <c r="AD23" s="3">
        <f t="shared" si="7"/>
        <v>1062</v>
      </c>
      <c r="AE23" s="3">
        <f t="shared" si="8"/>
        <v>1205</v>
      </c>
      <c r="AF23" s="3">
        <f t="shared" si="21"/>
        <v>1366.3630000000001</v>
      </c>
      <c r="AG23" s="3">
        <f t="shared" si="9"/>
        <v>1853.0833333333358</v>
      </c>
      <c r="AH23" s="10"/>
      <c r="AI23" s="4">
        <f t="shared" si="10"/>
        <v>2.808788598574822</v>
      </c>
      <c r="AJ23" s="4">
        <f t="shared" si="11"/>
        <v>2.7203389830508473</v>
      </c>
      <c r="AK23" s="4">
        <f t="shared" si="12"/>
        <v>2.6871369294605807</v>
      </c>
      <c r="AL23" s="4">
        <f t="shared" si="22"/>
        <v>2.8769999999999998</v>
      </c>
      <c r="AM23" s="23">
        <f t="shared" si="23"/>
        <v>2.4650385815217088</v>
      </c>
      <c r="AN23" s="26" t="s">
        <v>42</v>
      </c>
      <c r="AQ23" s="3">
        <v>1288.319</v>
      </c>
      <c r="AR23" s="3">
        <v>1366.3630000000001</v>
      </c>
      <c r="AS23" s="3">
        <v>1522.1420000000001</v>
      </c>
      <c r="AT23" s="3">
        <v>1388.5550000000001</v>
      </c>
      <c r="AU23" s="3">
        <v>1395.9880000000001</v>
      </c>
      <c r="AV23" s="4">
        <v>2.5990000000000002</v>
      </c>
      <c r="AW23" s="4">
        <v>2.7360000000000002</v>
      </c>
      <c r="AX23" s="4">
        <v>2.8769999999999998</v>
      </c>
      <c r="AZ23" s="17">
        <f t="shared" si="13"/>
        <v>105.12</v>
      </c>
      <c r="BA23" s="3">
        <f t="shared" si="14"/>
        <v>2889</v>
      </c>
      <c r="BB23" s="3">
        <f t="shared" si="15"/>
        <v>3238</v>
      </c>
      <c r="BC23" s="18">
        <f t="shared" si="16"/>
        <v>3931.026351</v>
      </c>
      <c r="BD23" s="18">
        <f t="shared" si="17"/>
        <v>4567.9219114415264</v>
      </c>
    </row>
    <row r="24" spans="1:56" x14ac:dyDescent="0.25">
      <c r="A24" s="6">
        <v>105.13</v>
      </c>
      <c r="B24" s="3">
        <v>899</v>
      </c>
      <c r="C24" s="3">
        <v>858</v>
      </c>
      <c r="D24" s="3">
        <v>2290</v>
      </c>
      <c r="E24" s="3">
        <v>3324</v>
      </c>
      <c r="F24" s="3">
        <v>0</v>
      </c>
      <c r="G24" s="3">
        <v>1159</v>
      </c>
      <c r="H24" s="3">
        <v>1255</v>
      </c>
      <c r="I24" s="3">
        <v>3134</v>
      </c>
      <c r="J24" s="3">
        <v>13</v>
      </c>
      <c r="K24" s="3">
        <v>1148</v>
      </c>
      <c r="L24" s="3">
        <v>1254</v>
      </c>
      <c r="M24" s="3">
        <f>_xlfn.FORECAST.LINEAR(2055, CHOOSE({1,2,3}, C24, G24, K24), CHOOSE({1,2,3}, 2000, 2010, 2020))</f>
        <v>1707.5</v>
      </c>
      <c r="N24" s="3">
        <f>_xlfn.FORECAST.LINEAR(2055, CHOOSE({1,2}, F24, J24), CHOOSE({1,2}, 2010, 2020))</f>
        <v>58.5</v>
      </c>
      <c r="O24" s="15">
        <f>FORECAST(2055, CHOOSE({1,2,3}, D24/C24, (E24-F24)/G24, (I24-J24)/K24), CHOOSE({1,2,3}, 2000, 2010, 2020))</f>
        <v>2.8635738968750499</v>
      </c>
      <c r="P24" s="15" cm="1">
        <f t="array" ref="P24">GROWTH(CHOOSE({1,2,3}, D24/C24, (E24-F24)/G24, (I24-J24)/K24), CHOOSE({1,2,3}, 2000, 2010, 2020), 2055)</f>
        <v>2.8670428147763416</v>
      </c>
      <c r="Q24" s="12"/>
      <c r="R24" s="3">
        <f t="shared" si="0"/>
        <v>0</v>
      </c>
      <c r="S24" s="3">
        <f t="shared" si="1"/>
        <v>13</v>
      </c>
      <c r="T24" s="18">
        <f t="shared" si="18"/>
        <v>58.5</v>
      </c>
      <c r="U24" s="18">
        <f t="shared" si="2"/>
        <v>58.5</v>
      </c>
      <c r="W24" s="3">
        <f t="shared" si="3"/>
        <v>2290</v>
      </c>
      <c r="X24" s="3">
        <f t="shared" si="4"/>
        <v>3324</v>
      </c>
      <c r="Y24" s="3">
        <f t="shared" si="5"/>
        <v>3121</v>
      </c>
      <c r="Z24" s="18">
        <f t="shared" si="19"/>
        <v>4011.2155720000001</v>
      </c>
      <c r="AA24" s="18">
        <f t="shared" si="20"/>
        <v>4889.5524289141476</v>
      </c>
      <c r="AC24" s="3">
        <f t="shared" si="6"/>
        <v>858</v>
      </c>
      <c r="AD24" s="3">
        <f t="shared" si="7"/>
        <v>1159</v>
      </c>
      <c r="AE24" s="3">
        <f t="shared" si="8"/>
        <v>1148</v>
      </c>
      <c r="AF24" s="3">
        <f t="shared" si="21"/>
        <v>1441.846</v>
      </c>
      <c r="AG24" s="3">
        <f t="shared" si="9"/>
        <v>1707.5</v>
      </c>
      <c r="AH24" s="10"/>
      <c r="AI24" s="4">
        <f t="shared" si="10"/>
        <v>2.6689976689976689</v>
      </c>
      <c r="AJ24" s="4">
        <f t="shared" si="11"/>
        <v>2.8679896462467647</v>
      </c>
      <c r="AK24" s="4">
        <f t="shared" si="12"/>
        <v>2.7186411149825784</v>
      </c>
      <c r="AL24" s="4">
        <f t="shared" si="22"/>
        <v>2.782</v>
      </c>
      <c r="AM24" s="23">
        <f t="shared" si="23"/>
        <v>2.8635738968750499</v>
      </c>
      <c r="AN24" s="26" t="s">
        <v>42</v>
      </c>
      <c r="AQ24" s="3">
        <v>1241.2529999999999</v>
      </c>
      <c r="AR24" s="3">
        <v>1441.846</v>
      </c>
      <c r="AS24" s="3">
        <v>2276.6379999999999</v>
      </c>
      <c r="AT24" s="3">
        <v>1506.606</v>
      </c>
      <c r="AU24" s="3">
        <v>1433.4659999999999</v>
      </c>
      <c r="AV24" s="4">
        <v>2.5139999999999998</v>
      </c>
      <c r="AW24" s="4">
        <v>2.6459999999999999</v>
      </c>
      <c r="AX24" s="4">
        <v>2.782</v>
      </c>
      <c r="AZ24" s="17">
        <f t="shared" si="13"/>
        <v>105.13</v>
      </c>
      <c r="BA24" s="3">
        <f t="shared" si="14"/>
        <v>3324</v>
      </c>
      <c r="BB24" s="3">
        <f t="shared" si="15"/>
        <v>3134</v>
      </c>
      <c r="BC24" s="18">
        <f t="shared" si="16"/>
        <v>4069.7155720000001</v>
      </c>
      <c r="BD24" s="18">
        <f t="shared" si="17"/>
        <v>4948.0524289141476</v>
      </c>
    </row>
    <row r="25" spans="1:56" x14ac:dyDescent="0.25">
      <c r="A25" s="6">
        <v>105.14</v>
      </c>
      <c r="B25" s="3">
        <v>975</v>
      </c>
      <c r="C25" s="3">
        <v>928</v>
      </c>
      <c r="D25" s="3">
        <v>2474</v>
      </c>
      <c r="E25" s="3">
        <v>3308</v>
      </c>
      <c r="F25" s="3">
        <v>531</v>
      </c>
      <c r="G25" s="3">
        <v>1075</v>
      </c>
      <c r="H25" s="3">
        <v>1154</v>
      </c>
      <c r="I25" s="3">
        <v>3640</v>
      </c>
      <c r="J25" s="3">
        <v>546</v>
      </c>
      <c r="K25" s="3">
        <v>1178</v>
      </c>
      <c r="L25" s="3">
        <v>1272</v>
      </c>
      <c r="M25" s="3">
        <f>_xlfn.FORECAST.LINEAR(2055, CHOOSE({1,2,3}, C25, G25, K25), CHOOSE({1,2,3}, 2000, 2010, 2020))</f>
        <v>1622.8333333333321</v>
      </c>
      <c r="N25" s="3">
        <f>_xlfn.FORECAST.LINEAR(2055, CHOOSE({1,2}, F25, J25), CHOOSE({1,2}, 2010, 2020))</f>
        <v>598.5</v>
      </c>
      <c r="O25" s="15">
        <f>FORECAST(2055, CHOOSE({1,2,3}, D25/C25, (E25-F25)/G25, (I25-J25)/K25), CHOOSE({1,2,3}, 2000, 2010, 2020))</f>
        <v>2.536438795213777</v>
      </c>
      <c r="P25" s="15" cm="1">
        <f t="array" ref="P25">GROWTH(CHOOSE({1,2,3}, D25/C25, (E25-F25)/G25, (I25-J25)/K25), CHOOSE({1,2,3}, 2000, 2010, 2020), 2055)</f>
        <v>2.5383926941315762</v>
      </c>
      <c r="Q25" s="12"/>
      <c r="R25" s="3">
        <f t="shared" si="0"/>
        <v>531</v>
      </c>
      <c r="S25" s="3">
        <f t="shared" si="1"/>
        <v>546</v>
      </c>
      <c r="T25" s="18">
        <f t="shared" si="18"/>
        <v>598.5</v>
      </c>
      <c r="U25" s="18">
        <f t="shared" si="2"/>
        <v>598.5</v>
      </c>
      <c r="W25" s="3">
        <f t="shared" si="3"/>
        <v>2474</v>
      </c>
      <c r="X25" s="3">
        <f t="shared" si="4"/>
        <v>2777</v>
      </c>
      <c r="Y25" s="3">
        <f t="shared" si="5"/>
        <v>3094</v>
      </c>
      <c r="Z25" s="18">
        <f t="shared" si="19"/>
        <v>4404.7335800000001</v>
      </c>
      <c r="AA25" s="18">
        <f t="shared" si="20"/>
        <v>4116.2174248327547</v>
      </c>
      <c r="AC25" s="3">
        <f t="shared" si="6"/>
        <v>928</v>
      </c>
      <c r="AD25" s="3">
        <f t="shared" si="7"/>
        <v>1075</v>
      </c>
      <c r="AE25" s="3">
        <f t="shared" si="8"/>
        <v>1178</v>
      </c>
      <c r="AF25" s="3">
        <f t="shared" si="21"/>
        <v>1607.567</v>
      </c>
      <c r="AG25" s="3">
        <f t="shared" si="9"/>
        <v>1622.8333333333321</v>
      </c>
      <c r="AH25" s="10"/>
      <c r="AI25" s="4">
        <f t="shared" si="10"/>
        <v>2.665948275862069</v>
      </c>
      <c r="AJ25" s="4">
        <f t="shared" si="11"/>
        <v>2.5832558139534885</v>
      </c>
      <c r="AK25" s="4">
        <f t="shared" si="12"/>
        <v>2.6264855687606112</v>
      </c>
      <c r="AL25" s="4">
        <f t="shared" si="22"/>
        <v>2.74</v>
      </c>
      <c r="AM25" s="23">
        <f t="shared" si="23"/>
        <v>2.536438795213777</v>
      </c>
      <c r="AN25" s="26" t="s">
        <v>42</v>
      </c>
      <c r="AQ25" s="3">
        <v>1333.5619999999999</v>
      </c>
      <c r="AR25" s="3">
        <v>1607.567</v>
      </c>
      <c r="AS25" s="3">
        <v>2540.5140000000001</v>
      </c>
      <c r="AT25" s="3">
        <v>1667.684</v>
      </c>
      <c r="AU25" s="3">
        <v>1749.3240000000001</v>
      </c>
      <c r="AV25" s="4">
        <v>2.476</v>
      </c>
      <c r="AW25" s="4">
        <v>2.6059999999999999</v>
      </c>
      <c r="AX25" s="4">
        <v>2.74</v>
      </c>
      <c r="AZ25" s="17">
        <f t="shared" si="13"/>
        <v>105.14</v>
      </c>
      <c r="BA25" s="3">
        <f t="shared" si="14"/>
        <v>3308</v>
      </c>
      <c r="BB25" s="3">
        <f t="shared" si="15"/>
        <v>3640</v>
      </c>
      <c r="BC25" s="18">
        <f t="shared" si="16"/>
        <v>5003.2335800000001</v>
      </c>
      <c r="BD25" s="18">
        <f t="shared" si="17"/>
        <v>4714.7174248327547</v>
      </c>
    </row>
    <row r="26" spans="1:56" x14ac:dyDescent="0.25">
      <c r="A26" s="6">
        <v>105.15</v>
      </c>
      <c r="B26" s="3">
        <v>840</v>
      </c>
      <c r="C26" s="3">
        <v>768</v>
      </c>
      <c r="D26" s="3">
        <v>1501</v>
      </c>
      <c r="E26" s="3">
        <v>2203</v>
      </c>
      <c r="F26" s="3">
        <v>0</v>
      </c>
      <c r="G26" s="3">
        <v>1157</v>
      </c>
      <c r="H26" s="3">
        <v>1286</v>
      </c>
      <c r="I26" s="3">
        <v>2374</v>
      </c>
      <c r="J26" s="3">
        <v>0</v>
      </c>
      <c r="K26" s="3">
        <v>1259</v>
      </c>
      <c r="L26" s="3">
        <v>1387</v>
      </c>
      <c r="M26" s="3">
        <f>_xlfn.FORECAST.LINEAR(2055, CHOOSE({1,2,3}, C26, G26, K26), CHOOSE({1,2,3}, 2000, 2010, 2020))</f>
        <v>2166.0833333333358</v>
      </c>
      <c r="N26" s="3">
        <f>_xlfn.FORECAST.LINEAR(2055, CHOOSE({1,2}, F26, J26), CHOOSE({1,2}, 2010, 2020))</f>
        <v>0</v>
      </c>
      <c r="O26" s="15">
        <f>FORECAST(2055, CHOOSE({1,2,3}, D26/C26, (E26-F26)/G26, (I26-J26)/K26), CHOOSE({1,2,3}, 2000, 2010, 2020))</f>
        <v>1.7598962362799773</v>
      </c>
      <c r="P26" s="15" cm="1">
        <f t="array" ref="P26">GROWTH(CHOOSE({1,2,3}, D26/C26, (E26-F26)/G26, (I26-J26)/K26), CHOOSE({1,2,3}, 2000, 2010, 2020), 2055)</f>
        <v>1.7661670070318938</v>
      </c>
      <c r="Q26" s="12"/>
      <c r="R26" s="3">
        <f t="shared" si="0"/>
        <v>0</v>
      </c>
      <c r="S26" s="3">
        <f t="shared" si="1"/>
        <v>0</v>
      </c>
      <c r="T26" s="18">
        <f t="shared" si="18"/>
        <v>0</v>
      </c>
      <c r="U26" s="18">
        <f t="shared" si="2"/>
        <v>0</v>
      </c>
      <c r="W26" s="3">
        <f t="shared" si="3"/>
        <v>1501</v>
      </c>
      <c r="X26" s="3">
        <f t="shared" si="4"/>
        <v>2203</v>
      </c>
      <c r="Y26" s="3">
        <f t="shared" si="5"/>
        <v>2374</v>
      </c>
      <c r="Z26" s="18">
        <f t="shared" si="19"/>
        <v>2976.5631000000003</v>
      </c>
      <c r="AA26" s="18">
        <f t="shared" si="20"/>
        <v>3812.0819058021252</v>
      </c>
      <c r="AC26" s="3">
        <f t="shared" si="6"/>
        <v>768</v>
      </c>
      <c r="AD26" s="3">
        <f t="shared" si="7"/>
        <v>1157</v>
      </c>
      <c r="AE26" s="3">
        <f t="shared" si="8"/>
        <v>1259</v>
      </c>
      <c r="AF26" s="3">
        <f t="shared" si="21"/>
        <v>1417.4110000000001</v>
      </c>
      <c r="AG26" s="3">
        <f t="shared" si="9"/>
        <v>2166.0833333333358</v>
      </c>
      <c r="AH26" s="10"/>
      <c r="AI26" s="4">
        <f t="shared" si="10"/>
        <v>1.9544270833333333</v>
      </c>
      <c r="AJ26" s="4">
        <f t="shared" si="11"/>
        <v>1.9040622299049266</v>
      </c>
      <c r="AK26" s="4">
        <f t="shared" si="12"/>
        <v>1.8856235107227959</v>
      </c>
      <c r="AL26" s="4">
        <f t="shared" si="22"/>
        <v>2.1</v>
      </c>
      <c r="AM26" s="23">
        <f t="shared" si="23"/>
        <v>1.7598962362799773</v>
      </c>
      <c r="AN26" s="26" t="s">
        <v>42</v>
      </c>
      <c r="AQ26" s="3">
        <v>1322.1010000000001</v>
      </c>
      <c r="AR26" s="3">
        <v>1417.4110000000001</v>
      </c>
      <c r="AS26" s="3">
        <v>1778.5060000000001</v>
      </c>
      <c r="AT26" s="3">
        <v>1504.4870000000001</v>
      </c>
      <c r="AU26" s="3">
        <v>1484.175</v>
      </c>
      <c r="AV26" s="4">
        <v>1.897</v>
      </c>
      <c r="AW26" s="4">
        <v>1.9970000000000001</v>
      </c>
      <c r="AX26" s="4">
        <v>2.1</v>
      </c>
      <c r="AZ26" s="17">
        <f t="shared" si="13"/>
        <v>105.15</v>
      </c>
      <c r="BA26" s="3">
        <f t="shared" si="14"/>
        <v>2203</v>
      </c>
      <c r="BB26" s="3">
        <f t="shared" si="15"/>
        <v>2374</v>
      </c>
      <c r="BC26" s="18">
        <f t="shared" si="16"/>
        <v>2976.5631000000003</v>
      </c>
      <c r="BD26" s="18">
        <f t="shared" si="17"/>
        <v>3812.0819058021252</v>
      </c>
    </row>
    <row r="27" spans="1:56" x14ac:dyDescent="0.25">
      <c r="A27" s="6">
        <v>105.16</v>
      </c>
      <c r="B27" s="3">
        <v>922</v>
      </c>
      <c r="C27" s="3">
        <v>863</v>
      </c>
      <c r="D27" s="3">
        <v>1677</v>
      </c>
      <c r="E27" s="3">
        <v>2030</v>
      </c>
      <c r="F27" s="3">
        <v>32</v>
      </c>
      <c r="G27" s="3">
        <v>1068</v>
      </c>
      <c r="H27" s="3">
        <v>1223</v>
      </c>
      <c r="I27" s="3">
        <v>2075</v>
      </c>
      <c r="J27" s="3">
        <v>18</v>
      </c>
      <c r="K27" s="3">
        <v>1115</v>
      </c>
      <c r="L27" s="3">
        <v>1266</v>
      </c>
      <c r="M27" s="3">
        <f>_xlfn.FORECAST.LINEAR(2055, CHOOSE({1,2,3}, C27, G27, K27), CHOOSE({1,2,3}, 2000, 2010, 2020))</f>
        <v>1582.3333333333321</v>
      </c>
      <c r="N27" s="3">
        <f>_xlfn.FORECAST.LINEAR(2055, CHOOSE({1,2}, F27, J27), CHOOSE({1,2}, 2010, 2020))</f>
        <v>-31</v>
      </c>
      <c r="O27" s="15">
        <f>FORECAST(2055, CHOOSE({1,2,3}, D27/C27, (E27-F27)/G27, (I27-J27)/K27), CHOOSE({1,2,3}, 2000, 2010, 2020))</f>
        <v>1.6649325178480563</v>
      </c>
      <c r="P27" s="15" cm="1">
        <f t="array" ref="P27">GROWTH(CHOOSE({1,2,3}, D27/C27, (E27-F27)/G27, (I27-J27)/K27), CHOOSE({1,2,3}, 2000, 2010, 2020), 2055)</f>
        <v>1.6777821836900064</v>
      </c>
      <c r="Q27" s="12"/>
      <c r="R27" s="3">
        <f t="shared" si="0"/>
        <v>32</v>
      </c>
      <c r="S27" s="3">
        <f t="shared" si="1"/>
        <v>18</v>
      </c>
      <c r="T27" s="18">
        <f t="shared" si="18"/>
        <v>-31</v>
      </c>
      <c r="U27" s="18">
        <f t="shared" si="2"/>
        <v>-31</v>
      </c>
      <c r="W27" s="3">
        <f t="shared" si="3"/>
        <v>1677</v>
      </c>
      <c r="X27" s="3">
        <f t="shared" si="4"/>
        <v>1998</v>
      </c>
      <c r="Y27" s="3">
        <f t="shared" si="5"/>
        <v>2057</v>
      </c>
      <c r="Z27" s="18">
        <f t="shared" si="19"/>
        <v>2203.0052519999999</v>
      </c>
      <c r="AA27" s="18">
        <f t="shared" si="20"/>
        <v>2634.4782207415724</v>
      </c>
      <c r="AC27" s="3">
        <f t="shared" si="6"/>
        <v>863</v>
      </c>
      <c r="AD27" s="3">
        <f t="shared" si="7"/>
        <v>1068</v>
      </c>
      <c r="AE27" s="3">
        <f t="shared" si="8"/>
        <v>1115</v>
      </c>
      <c r="AF27" s="3">
        <f t="shared" si="21"/>
        <v>1178.7080000000001</v>
      </c>
      <c r="AG27" s="3">
        <f t="shared" si="9"/>
        <v>1582.3333333333321</v>
      </c>
      <c r="AH27" s="10"/>
      <c r="AI27" s="4">
        <f t="shared" si="10"/>
        <v>1.9432213209733489</v>
      </c>
      <c r="AJ27" s="4">
        <f t="shared" si="11"/>
        <v>1.8707865168539326</v>
      </c>
      <c r="AK27" s="4">
        <f t="shared" si="12"/>
        <v>1.8448430493273542</v>
      </c>
      <c r="AL27" s="4">
        <f t="shared" si="22"/>
        <v>1.869</v>
      </c>
      <c r="AM27" s="23">
        <f t="shared" si="23"/>
        <v>1.6649325178480563</v>
      </c>
      <c r="AN27" s="26" t="s">
        <v>42</v>
      </c>
      <c r="AQ27" s="3">
        <v>1145.413</v>
      </c>
      <c r="AR27" s="3">
        <v>1178.7080000000001</v>
      </c>
      <c r="AS27" s="3">
        <v>1256.4459999999999</v>
      </c>
      <c r="AT27" s="3">
        <v>1187.1210000000001</v>
      </c>
      <c r="AU27" s="3">
        <v>1181.3499999999999</v>
      </c>
      <c r="AV27" s="4">
        <v>1.6890000000000001</v>
      </c>
      <c r="AW27" s="4">
        <v>1.7769999999999999</v>
      </c>
      <c r="AX27" s="4">
        <v>1.869</v>
      </c>
      <c r="AZ27" s="17">
        <f t="shared" si="13"/>
        <v>105.16</v>
      </c>
      <c r="BA27" s="3">
        <f t="shared" si="14"/>
        <v>2030</v>
      </c>
      <c r="BB27" s="3">
        <f t="shared" si="15"/>
        <v>2075</v>
      </c>
      <c r="BC27" s="18">
        <f t="shared" si="16"/>
        <v>2172.0052519999999</v>
      </c>
      <c r="BD27" s="18">
        <f t="shared" si="17"/>
        <v>2603.4782207415724</v>
      </c>
    </row>
    <row r="28" spans="1:56" x14ac:dyDescent="0.25">
      <c r="A28" s="6">
        <v>105.17</v>
      </c>
      <c r="B28" s="3">
        <v>566</v>
      </c>
      <c r="C28" s="3">
        <v>495</v>
      </c>
      <c r="D28" s="3">
        <v>1136</v>
      </c>
      <c r="E28" s="3">
        <v>2426</v>
      </c>
      <c r="F28" s="3">
        <v>0</v>
      </c>
      <c r="G28" s="3">
        <v>1145</v>
      </c>
      <c r="H28" s="3">
        <v>1337</v>
      </c>
      <c r="I28" s="3">
        <v>3040</v>
      </c>
      <c r="J28" s="3">
        <v>0</v>
      </c>
      <c r="K28" s="3">
        <v>1505</v>
      </c>
      <c r="L28" s="3">
        <v>1667</v>
      </c>
      <c r="M28" s="3">
        <f>_xlfn.FORECAST.LINEAR(2055, CHOOSE({1,2,3}, C28, G28, K28), CHOOSE({1,2,3}, 2000, 2010, 2020))</f>
        <v>3320.8333333333285</v>
      </c>
      <c r="N28" s="3">
        <f>_xlfn.FORECAST.LINEAR(2055, CHOOSE({1,2}, F28, J28), CHOOSE({1,2}, 2010, 2020))</f>
        <v>0</v>
      </c>
      <c r="O28" s="15">
        <f>FORECAST(2055, CHOOSE({1,2,3}, D28/C28, (E28-F28)/G28, (I28-J28)/K28), CHOOSE({1,2,3}, 2000, 2010, 2020))</f>
        <v>1.5257675821502374</v>
      </c>
      <c r="P28" s="15" cm="1">
        <f t="array" ref="P28">GROWTH(CHOOSE({1,2,3}, D28/C28, (E28-F28)/G28, (I28-J28)/K28), CHOOSE({1,2,3}, 2000, 2010, 2020), 2055)</f>
        <v>1.6069439625232693</v>
      </c>
      <c r="R28" s="3">
        <f t="shared" si="0"/>
        <v>0</v>
      </c>
      <c r="S28" s="3">
        <f t="shared" si="1"/>
        <v>0</v>
      </c>
      <c r="T28" s="18">
        <f t="shared" si="18"/>
        <v>0</v>
      </c>
      <c r="U28" s="18">
        <f t="shared" si="2"/>
        <v>0</v>
      </c>
      <c r="W28" s="3">
        <f t="shared" si="3"/>
        <v>1136</v>
      </c>
      <c r="X28" s="3">
        <f t="shared" si="4"/>
        <v>2426</v>
      </c>
      <c r="Y28" s="3">
        <f t="shared" si="5"/>
        <v>3040</v>
      </c>
      <c r="Z28" s="18">
        <f t="shared" si="19"/>
        <v>7646.3775779999987</v>
      </c>
      <c r="AA28" s="18">
        <f t="shared" si="20"/>
        <v>5066.8198457239059</v>
      </c>
      <c r="AC28" s="3">
        <f t="shared" si="6"/>
        <v>495</v>
      </c>
      <c r="AD28" s="3">
        <f t="shared" si="7"/>
        <v>1145</v>
      </c>
      <c r="AE28" s="3">
        <f t="shared" si="8"/>
        <v>1505</v>
      </c>
      <c r="AF28" s="3">
        <f t="shared" si="21"/>
        <v>3715.4409999999998</v>
      </c>
      <c r="AG28" s="3">
        <f t="shared" si="9"/>
        <v>3320.8333333333285</v>
      </c>
      <c r="AI28" s="4">
        <f t="shared" si="10"/>
        <v>2.2949494949494951</v>
      </c>
      <c r="AJ28" s="4">
        <f t="shared" si="11"/>
        <v>2.1187772925764192</v>
      </c>
      <c r="AK28" s="4">
        <f t="shared" si="12"/>
        <v>2.0199335548172757</v>
      </c>
      <c r="AL28" s="4">
        <f t="shared" si="22"/>
        <v>2.0579999999999998</v>
      </c>
      <c r="AM28" s="23">
        <f t="shared" si="23"/>
        <v>1.5257675821502374</v>
      </c>
      <c r="AN28" s="26" t="s">
        <v>42</v>
      </c>
      <c r="AQ28" s="3">
        <v>2453.4450000000002</v>
      </c>
      <c r="AR28" s="3">
        <v>3715.4409999999998</v>
      </c>
      <c r="AS28" s="3">
        <v>5576.9889999999996</v>
      </c>
      <c r="AT28" s="3">
        <v>3984.2950000000001</v>
      </c>
      <c r="AU28" s="3">
        <v>3827.848</v>
      </c>
      <c r="AV28" s="4">
        <v>1.859</v>
      </c>
      <c r="AW28" s="4">
        <v>1.9570000000000001</v>
      </c>
      <c r="AX28" s="4">
        <v>2.0579999999999998</v>
      </c>
      <c r="AZ28" s="17">
        <f t="shared" si="13"/>
        <v>105.17</v>
      </c>
      <c r="BA28" s="3">
        <f t="shared" si="14"/>
        <v>2426</v>
      </c>
      <c r="BB28" s="3">
        <f t="shared" si="15"/>
        <v>3040</v>
      </c>
      <c r="BC28" s="18">
        <f t="shared" si="16"/>
        <v>7646.3775779999987</v>
      </c>
      <c r="BD28" s="18">
        <f t="shared" si="17"/>
        <v>5066.8198457239059</v>
      </c>
    </row>
    <row r="29" spans="1:56" x14ac:dyDescent="0.25">
      <c r="A29" s="6">
        <v>105.18</v>
      </c>
      <c r="B29" s="3">
        <v>466</v>
      </c>
      <c r="C29" s="3">
        <v>448</v>
      </c>
      <c r="D29" s="3">
        <v>1170</v>
      </c>
      <c r="E29" s="3">
        <v>2748</v>
      </c>
      <c r="F29" s="3">
        <v>0</v>
      </c>
      <c r="G29" s="3">
        <v>945</v>
      </c>
      <c r="H29" s="3">
        <v>1038</v>
      </c>
      <c r="I29" s="3">
        <v>3250</v>
      </c>
      <c r="J29" s="3">
        <v>0</v>
      </c>
      <c r="K29" s="3">
        <v>1150</v>
      </c>
      <c r="L29" s="3">
        <v>1211</v>
      </c>
      <c r="M29" s="3">
        <f>_xlfn.FORECAST.LINEAR(2055, CHOOSE({1,2,3}, C29, G29, K29), CHOOSE({1,2,3}, 2000, 2010, 2020))</f>
        <v>2427.1666666666715</v>
      </c>
      <c r="N29" s="3">
        <f>_xlfn.FORECAST.LINEAR(2055, CHOOSE({1,2}, F29, J29), CHOOSE({1,2}, 2010, 2020))</f>
        <v>0</v>
      </c>
      <c r="O29" s="15">
        <f>FORECAST(2055, CHOOSE({1,2,3}, D29/C29, (E29-F29)/G29, (I29-J29)/K29), CHOOSE({1,2,3}, 2000, 2010, 2020))</f>
        <v>3.2644564498504707</v>
      </c>
      <c r="P29" s="15" cm="1">
        <f t="array" ref="P29">GROWTH(CHOOSE({1,2,3}, D29/C29, (E29-F29)/G29, (I29-J29)/K29), CHOOSE({1,2,3}, 2000, 2010, 2020), 2055)</f>
        <v>3.3190785201254496</v>
      </c>
      <c r="R29" s="3">
        <f t="shared" si="0"/>
        <v>0</v>
      </c>
      <c r="S29" s="3">
        <f t="shared" si="1"/>
        <v>0</v>
      </c>
      <c r="T29" s="18">
        <f t="shared" si="18"/>
        <v>0</v>
      </c>
      <c r="U29" s="18">
        <f t="shared" si="2"/>
        <v>0</v>
      </c>
      <c r="W29" s="3">
        <f t="shared" si="3"/>
        <v>1170</v>
      </c>
      <c r="X29" s="3">
        <f t="shared" si="4"/>
        <v>2748</v>
      </c>
      <c r="Y29" s="3">
        <f t="shared" si="5"/>
        <v>3250</v>
      </c>
      <c r="Z29" s="18">
        <f t="shared" si="19"/>
        <v>4629.7309799999994</v>
      </c>
      <c r="AA29" s="18">
        <f t="shared" si="20"/>
        <v>7923.3798798620828</v>
      </c>
      <c r="AC29" s="3">
        <f t="shared" si="6"/>
        <v>448</v>
      </c>
      <c r="AD29" s="3">
        <f t="shared" si="7"/>
        <v>945</v>
      </c>
      <c r="AE29" s="3">
        <f t="shared" si="8"/>
        <v>1150</v>
      </c>
      <c r="AF29" s="3">
        <f t="shared" si="21"/>
        <v>1479.62</v>
      </c>
      <c r="AG29" s="3">
        <f t="shared" si="9"/>
        <v>2427.1666666666715</v>
      </c>
      <c r="AI29" s="4">
        <f t="shared" si="10"/>
        <v>2.6116071428571428</v>
      </c>
      <c r="AJ29" s="4">
        <f t="shared" si="11"/>
        <v>2.9079365079365078</v>
      </c>
      <c r="AK29" s="4">
        <f t="shared" si="12"/>
        <v>2.8260869565217392</v>
      </c>
      <c r="AL29" s="4">
        <f t="shared" si="22"/>
        <v>3.129</v>
      </c>
      <c r="AM29" s="23">
        <f t="shared" si="23"/>
        <v>3.2644564498504707</v>
      </c>
      <c r="AN29" s="26" t="s">
        <v>42</v>
      </c>
      <c r="AQ29" s="3">
        <v>1404.537</v>
      </c>
      <c r="AR29" s="3">
        <v>1479.62</v>
      </c>
      <c r="AS29" s="3">
        <v>1508.182</v>
      </c>
      <c r="AT29" s="3">
        <v>1471.2539999999999</v>
      </c>
      <c r="AU29" s="3">
        <v>1454.8130000000001</v>
      </c>
      <c r="AV29" s="4">
        <v>2.827</v>
      </c>
      <c r="AW29" s="4">
        <v>2.976</v>
      </c>
      <c r="AX29" s="4">
        <v>3.129</v>
      </c>
      <c r="AZ29" s="17">
        <f t="shared" si="13"/>
        <v>105.18</v>
      </c>
      <c r="BA29" s="3">
        <f t="shared" si="14"/>
        <v>2748</v>
      </c>
      <c r="BB29" s="3">
        <f t="shared" si="15"/>
        <v>3250</v>
      </c>
      <c r="BC29" s="18">
        <f t="shared" si="16"/>
        <v>4629.7309799999994</v>
      </c>
      <c r="BD29" s="18">
        <f t="shared" si="17"/>
        <v>7923.3798798620828</v>
      </c>
    </row>
    <row r="30" spans="1:56" x14ac:dyDescent="0.25">
      <c r="A30" s="6">
        <v>105.19</v>
      </c>
      <c r="B30" s="3">
        <v>992</v>
      </c>
      <c r="C30" s="3">
        <v>943</v>
      </c>
      <c r="D30" s="3">
        <v>2576</v>
      </c>
      <c r="E30" s="3">
        <v>3963</v>
      </c>
      <c r="F30" s="3">
        <v>93</v>
      </c>
      <c r="G30" s="3">
        <v>1496</v>
      </c>
      <c r="H30" s="3">
        <v>1571</v>
      </c>
      <c r="I30" s="3">
        <v>4282</v>
      </c>
      <c r="J30" s="3">
        <v>206</v>
      </c>
      <c r="K30" s="3">
        <v>1644</v>
      </c>
      <c r="L30" s="3">
        <v>1722</v>
      </c>
      <c r="M30" s="3">
        <f>_xlfn.FORECAST.LINEAR(2055, CHOOSE({1,2,3}, C30, G30, K30), CHOOSE({1,2,3}, 2000, 2010, 2020))</f>
        <v>2938.25</v>
      </c>
      <c r="N30" s="3">
        <f>_xlfn.FORECAST.LINEAR(2055, CHOOSE({1,2}, F30, J30), CHOOSE({1,2}, 2010, 2020))</f>
        <v>601.5</v>
      </c>
      <c r="O30" s="15">
        <f>FORECAST(2055, CHOOSE({1,2,3}, D30/C30, (E30-F30)/G30, (I30-J30)/K30), CHOOSE({1,2,3}, 2000, 2010, 2020))</f>
        <v>2.031433839066132</v>
      </c>
      <c r="P30" s="15" cm="1">
        <f t="array" ref="P30">GROWTH(CHOOSE({1,2,3}, D30/C30, (E30-F30)/G30, (I30-J30)/K30), CHOOSE({1,2,3}, 2000, 2010, 2020), 2055)</f>
        <v>2.0882680371709381</v>
      </c>
      <c r="R30" s="3">
        <f t="shared" si="0"/>
        <v>93</v>
      </c>
      <c r="S30" s="3">
        <f t="shared" si="1"/>
        <v>206</v>
      </c>
      <c r="T30" s="18">
        <f t="shared" si="18"/>
        <v>601.5</v>
      </c>
      <c r="U30" s="18">
        <f t="shared" si="2"/>
        <v>601.5</v>
      </c>
      <c r="W30" s="3">
        <f t="shared" si="3"/>
        <v>2576</v>
      </c>
      <c r="X30" s="3">
        <f t="shared" si="4"/>
        <v>3870</v>
      </c>
      <c r="Y30" s="3">
        <f t="shared" si="5"/>
        <v>4076</v>
      </c>
      <c r="Z30" s="18">
        <f t="shared" si="19"/>
        <v>9189.6179759999995</v>
      </c>
      <c r="AA30" s="18">
        <f t="shared" si="20"/>
        <v>5968.8604776360626</v>
      </c>
      <c r="AC30" s="3">
        <f t="shared" si="6"/>
        <v>943</v>
      </c>
      <c r="AD30" s="3">
        <f t="shared" si="7"/>
        <v>1496</v>
      </c>
      <c r="AE30" s="3">
        <f t="shared" si="8"/>
        <v>1644</v>
      </c>
      <c r="AF30" s="3">
        <f t="shared" si="21"/>
        <v>3290.232</v>
      </c>
      <c r="AG30" s="3">
        <f t="shared" si="9"/>
        <v>2938.25</v>
      </c>
      <c r="AI30" s="4">
        <f t="shared" si="10"/>
        <v>2.7317073170731709</v>
      </c>
      <c r="AJ30" s="4">
        <f t="shared" si="11"/>
        <v>2.5868983957219251</v>
      </c>
      <c r="AK30" s="4">
        <f t="shared" si="12"/>
        <v>2.4793187347931873</v>
      </c>
      <c r="AL30" s="4">
        <f t="shared" si="22"/>
        <v>2.7930000000000001</v>
      </c>
      <c r="AM30" s="23">
        <f t="shared" si="23"/>
        <v>2.031433839066132</v>
      </c>
      <c r="AN30" s="26" t="s">
        <v>42</v>
      </c>
      <c r="AQ30" s="3">
        <v>2800.65</v>
      </c>
      <c r="AR30" s="3">
        <v>3290.232</v>
      </c>
      <c r="AS30" s="3">
        <v>3544.587</v>
      </c>
      <c r="AT30" s="3">
        <v>3102.721</v>
      </c>
      <c r="AU30" s="3">
        <v>3370.1680000000001</v>
      </c>
      <c r="AV30" s="4">
        <v>2.5230000000000001</v>
      </c>
      <c r="AW30" s="4">
        <v>2.6560000000000001</v>
      </c>
      <c r="AX30" s="4">
        <v>2.7930000000000001</v>
      </c>
      <c r="AZ30" s="17">
        <f t="shared" si="13"/>
        <v>105.19</v>
      </c>
      <c r="BA30" s="3">
        <f t="shared" si="14"/>
        <v>3963</v>
      </c>
      <c r="BB30" s="3">
        <f t="shared" si="15"/>
        <v>4282</v>
      </c>
      <c r="BC30" s="18">
        <f t="shared" si="16"/>
        <v>9791.1179759999995</v>
      </c>
      <c r="BD30" s="18">
        <f t="shared" si="17"/>
        <v>6570.3604776360626</v>
      </c>
    </row>
    <row r="31" spans="1:56" x14ac:dyDescent="0.25">
      <c r="A31" s="8">
        <v>105.2</v>
      </c>
      <c r="B31" s="3">
        <v>389</v>
      </c>
      <c r="C31" s="3">
        <v>348</v>
      </c>
      <c r="D31" s="3">
        <v>817</v>
      </c>
      <c r="E31" s="3">
        <v>1544</v>
      </c>
      <c r="F31" s="3">
        <v>0</v>
      </c>
      <c r="G31" s="3">
        <v>572</v>
      </c>
      <c r="H31" s="3">
        <v>603</v>
      </c>
      <c r="I31" s="3">
        <v>1763</v>
      </c>
      <c r="J31" s="3">
        <v>0</v>
      </c>
      <c r="K31" s="3">
        <v>604</v>
      </c>
      <c r="L31" s="3">
        <v>636</v>
      </c>
      <c r="M31" s="3">
        <f>_xlfn.FORECAST.LINEAR(2055, CHOOSE({1,2,3}, C31, G31, K31), CHOOSE({1,2,3}, 2000, 2010, 2020))</f>
        <v>1084</v>
      </c>
      <c r="N31" s="3">
        <f>_xlfn.FORECAST.LINEAR(2055, CHOOSE({1,2}, F31, J31), CHOOSE({1,2}, 2010, 2020))</f>
        <v>0</v>
      </c>
      <c r="O31" s="15">
        <f>FORECAST(2055, CHOOSE({1,2,3}, D31/C31, (E31-F31)/G31, (I31-J31)/K31), CHOOSE({1,2,3}, 2000, 2010, 2020))</f>
        <v>3.9404313081807913</v>
      </c>
      <c r="P31" s="15" cm="1">
        <f t="array" ref="P31">GROWTH(CHOOSE({1,2,3}, D31/C31, (E31-F31)/G31, (I31-J31)/K31), CHOOSE({1,2,3}, 2000, 2010, 2020), 2055)</f>
        <v>4.3167617546997947</v>
      </c>
      <c r="R31" s="3">
        <f t="shared" si="0"/>
        <v>0</v>
      </c>
      <c r="S31" s="3">
        <f t="shared" si="1"/>
        <v>0</v>
      </c>
      <c r="T31" s="18">
        <f t="shared" si="18"/>
        <v>0</v>
      </c>
      <c r="U31" s="18">
        <f t="shared" si="2"/>
        <v>0</v>
      </c>
      <c r="W31" s="3">
        <f t="shared" si="3"/>
        <v>817</v>
      </c>
      <c r="X31" s="3">
        <f t="shared" si="4"/>
        <v>1544</v>
      </c>
      <c r="Y31" s="3">
        <f t="shared" si="5"/>
        <v>1763</v>
      </c>
      <c r="Z31" s="18">
        <f t="shared" si="19"/>
        <v>3627.9653760000001</v>
      </c>
      <c r="AA31" s="18">
        <f t="shared" si="20"/>
        <v>4271.4275380679774</v>
      </c>
      <c r="AC31" s="3">
        <f t="shared" si="6"/>
        <v>348</v>
      </c>
      <c r="AD31" s="3">
        <f t="shared" si="7"/>
        <v>572</v>
      </c>
      <c r="AE31" s="3">
        <f t="shared" si="8"/>
        <v>604</v>
      </c>
      <c r="AF31" s="3">
        <f t="shared" si="21"/>
        <v>1270.296</v>
      </c>
      <c r="AG31" s="3">
        <f t="shared" si="9"/>
        <v>1084</v>
      </c>
      <c r="AI31" s="4">
        <f t="shared" si="10"/>
        <v>2.3477011494252875</v>
      </c>
      <c r="AJ31" s="4">
        <f t="shared" si="11"/>
        <v>2.6993006993006992</v>
      </c>
      <c r="AK31" s="4">
        <f t="shared" si="12"/>
        <v>2.9188741721854305</v>
      </c>
      <c r="AL31" s="4">
        <f t="shared" si="22"/>
        <v>2.8559999999999999</v>
      </c>
      <c r="AM31" s="23">
        <f t="shared" si="23"/>
        <v>3.9404313081807913</v>
      </c>
      <c r="AN31" s="26" t="s">
        <v>42</v>
      </c>
      <c r="AQ31" s="3">
        <v>1033.6130000000001</v>
      </c>
      <c r="AR31" s="3">
        <v>1270.296</v>
      </c>
      <c r="AS31" s="3">
        <v>1377.8209999999999</v>
      </c>
      <c r="AT31" s="3">
        <v>1237.848</v>
      </c>
      <c r="AU31" s="3">
        <v>1285.896</v>
      </c>
      <c r="AV31" s="4">
        <v>2.58</v>
      </c>
      <c r="AW31" s="4">
        <v>2.7160000000000002</v>
      </c>
      <c r="AX31" s="4">
        <v>2.8559999999999999</v>
      </c>
      <c r="AZ31" s="17">
        <f t="shared" si="13"/>
        <v>105.2</v>
      </c>
      <c r="BA31" s="3">
        <f t="shared" si="14"/>
        <v>1544</v>
      </c>
      <c r="BB31" s="3">
        <f t="shared" si="15"/>
        <v>1763</v>
      </c>
      <c r="BC31" s="18">
        <f t="shared" si="16"/>
        <v>3627.9653760000001</v>
      </c>
      <c r="BD31" s="18">
        <f t="shared" si="17"/>
        <v>4271.4275380679774</v>
      </c>
    </row>
    <row r="32" spans="1:56" x14ac:dyDescent="0.25">
      <c r="A32" s="6">
        <v>106.01</v>
      </c>
      <c r="B32" s="3">
        <v>1676</v>
      </c>
      <c r="C32" s="3">
        <v>1502</v>
      </c>
      <c r="D32" s="3">
        <v>3449</v>
      </c>
      <c r="E32" s="3">
        <v>3451</v>
      </c>
      <c r="F32" s="3">
        <v>174</v>
      </c>
      <c r="G32" s="3">
        <v>1420</v>
      </c>
      <c r="H32" s="3">
        <v>1683</v>
      </c>
      <c r="I32" s="3">
        <v>3349</v>
      </c>
      <c r="J32" s="3">
        <v>156</v>
      </c>
      <c r="K32" s="3">
        <v>1413</v>
      </c>
      <c r="L32" s="3">
        <v>1627</v>
      </c>
      <c r="M32" s="3">
        <f>_xlfn.FORECAST.LINEAR(2055, CHOOSE({1,2,3}, C32, G32, K32), CHOOSE({1,2,3}, 2000, 2010, 2020))</f>
        <v>1244.75</v>
      </c>
      <c r="N32" s="3">
        <f>_xlfn.FORECAST.LINEAR(2055, CHOOSE({1,2}, F32, J32), CHOOSE({1,2}, 2010, 2020))</f>
        <v>93</v>
      </c>
      <c r="O32" s="15">
        <f>FORECAST(2055, CHOOSE({1,2,3}, D32/C32, (E32-F32)/G32, (I32-J32)/K32), CHOOSE({1,2,3}, 2000, 2010, 2020))</f>
        <v>2.2057001144846309</v>
      </c>
      <c r="P32" s="15" cm="1">
        <f t="array" ref="P32">GROWTH(CHOOSE({1,2,3}, D32/C32, (E32-F32)/G32, (I32-J32)/K32), CHOOSE({1,2,3}, 2000, 2010, 2020), 2055)</f>
        <v>2.206724256616579</v>
      </c>
      <c r="R32" s="3">
        <f t="shared" si="0"/>
        <v>174</v>
      </c>
      <c r="S32" s="3">
        <f t="shared" si="1"/>
        <v>156</v>
      </c>
      <c r="T32" s="18">
        <f t="shared" si="18"/>
        <v>93</v>
      </c>
      <c r="U32" s="18">
        <f t="shared" si="2"/>
        <v>93</v>
      </c>
      <c r="W32" s="3">
        <f t="shared" si="3"/>
        <v>3449</v>
      </c>
      <c r="X32" s="3">
        <f t="shared" si="4"/>
        <v>3277</v>
      </c>
      <c r="Y32" s="3">
        <f t="shared" si="5"/>
        <v>3193</v>
      </c>
      <c r="Z32" s="18">
        <f t="shared" si="19"/>
        <v>4763.2128799999991</v>
      </c>
      <c r="AA32" s="18">
        <f t="shared" si="20"/>
        <v>2745.5452175047444</v>
      </c>
      <c r="AC32" s="3">
        <f t="shared" si="6"/>
        <v>1502</v>
      </c>
      <c r="AD32" s="3">
        <f t="shared" si="7"/>
        <v>1420</v>
      </c>
      <c r="AE32" s="3">
        <f t="shared" si="8"/>
        <v>1413</v>
      </c>
      <c r="AF32" s="3">
        <f t="shared" si="21"/>
        <v>2053.1089999999999</v>
      </c>
      <c r="AG32" s="3">
        <f t="shared" si="9"/>
        <v>1244.75</v>
      </c>
      <c r="AI32" s="4">
        <f t="shared" si="10"/>
        <v>2.2962716378162451</v>
      </c>
      <c r="AJ32" s="4">
        <f t="shared" si="11"/>
        <v>2.3077464788732396</v>
      </c>
      <c r="AK32" s="4">
        <f t="shared" si="12"/>
        <v>2.2597310686482661</v>
      </c>
      <c r="AL32" s="4">
        <f t="shared" si="22"/>
        <v>2.3199999999999998</v>
      </c>
      <c r="AM32" s="23">
        <f t="shared" si="23"/>
        <v>2.2057001144846309</v>
      </c>
      <c r="AN32" s="26" t="s">
        <v>42</v>
      </c>
      <c r="AQ32" s="3">
        <v>1522.796</v>
      </c>
      <c r="AR32" s="3">
        <v>2053.1089999999999</v>
      </c>
      <c r="AS32" s="3">
        <v>3030.5740000000001</v>
      </c>
      <c r="AT32" s="3">
        <v>2102.0740000000001</v>
      </c>
      <c r="AU32" s="3">
        <v>2269.1179999999999</v>
      </c>
      <c r="AV32" s="4">
        <v>2.097</v>
      </c>
      <c r="AW32" s="4">
        <v>2.2069999999999999</v>
      </c>
      <c r="AX32" s="4">
        <v>2.3199999999999998</v>
      </c>
      <c r="AZ32" s="17">
        <f t="shared" si="13"/>
        <v>106.01</v>
      </c>
      <c r="BA32" s="3">
        <f t="shared" si="14"/>
        <v>3451</v>
      </c>
      <c r="BB32" s="3">
        <f t="shared" si="15"/>
        <v>3349</v>
      </c>
      <c r="BC32" s="18">
        <f t="shared" si="16"/>
        <v>4856.2128799999991</v>
      </c>
      <c r="BD32" s="18">
        <f t="shared" si="17"/>
        <v>2838.5452175047444</v>
      </c>
    </row>
    <row r="33" spans="1:56" x14ac:dyDescent="0.25">
      <c r="A33" s="6">
        <v>106.02</v>
      </c>
      <c r="B33" s="3">
        <v>1120</v>
      </c>
      <c r="C33" s="3">
        <v>1036</v>
      </c>
      <c r="D33" s="3">
        <v>2867</v>
      </c>
      <c r="E33" s="3">
        <v>3061</v>
      </c>
      <c r="F33" s="3">
        <v>0</v>
      </c>
      <c r="G33" s="3">
        <v>1155</v>
      </c>
      <c r="H33" s="3">
        <v>1295</v>
      </c>
      <c r="I33" s="3">
        <v>3097</v>
      </c>
      <c r="J33" s="3">
        <v>0</v>
      </c>
      <c r="K33" s="3">
        <v>1205</v>
      </c>
      <c r="L33" s="3">
        <v>1305</v>
      </c>
      <c r="M33" s="3">
        <f>_xlfn.FORECAST.LINEAR(2055, CHOOSE({1,2,3}, C33, G33, K33), CHOOSE({1,2,3}, 2000, 2010, 2020))</f>
        <v>1512.25</v>
      </c>
      <c r="N33" s="3">
        <f>_xlfn.FORECAST.LINEAR(2055, CHOOSE({1,2}, F33, J33), CHOOSE({1,2}, 2010, 2020))</f>
        <v>0</v>
      </c>
      <c r="O33" s="15">
        <f>FORECAST(2055, CHOOSE({1,2,3}, D33/C33, (E33-F33)/G33, (I33-J33)/K33), CHOOSE({1,2,3}, 2000, 2010, 2020))</f>
        <v>2.2187592352011478</v>
      </c>
      <c r="P33" s="15" cm="1">
        <f t="array" ref="P33">GROWTH(CHOOSE({1,2,3}, D33/C33, (E33-F33)/G33, (I33-J33)/K33), CHOOSE({1,2,3}, 2000, 2010, 2020), 2055)</f>
        <v>2.2534355641932344</v>
      </c>
      <c r="R33" s="3">
        <f t="shared" si="0"/>
        <v>0</v>
      </c>
      <c r="S33" s="3">
        <f t="shared" si="1"/>
        <v>0</v>
      </c>
      <c r="T33" s="18">
        <f t="shared" si="18"/>
        <v>0</v>
      </c>
      <c r="U33" s="18">
        <f t="shared" si="2"/>
        <v>0</v>
      </c>
      <c r="W33" s="3">
        <f t="shared" si="3"/>
        <v>2867</v>
      </c>
      <c r="X33" s="3">
        <f t="shared" si="4"/>
        <v>3061</v>
      </c>
      <c r="Y33" s="3">
        <f t="shared" si="5"/>
        <v>3097</v>
      </c>
      <c r="Z33" s="18">
        <f t="shared" si="19"/>
        <v>7082.8339530000003</v>
      </c>
      <c r="AA33" s="18">
        <f t="shared" si="20"/>
        <v>3355.3186534329357</v>
      </c>
      <c r="AC33" s="3">
        <f t="shared" si="6"/>
        <v>1036</v>
      </c>
      <c r="AD33" s="3">
        <f t="shared" si="7"/>
        <v>1155</v>
      </c>
      <c r="AE33" s="3">
        <f t="shared" si="8"/>
        <v>1205</v>
      </c>
      <c r="AF33" s="3">
        <f t="shared" si="21"/>
        <v>2731.5210000000002</v>
      </c>
      <c r="AG33" s="3">
        <f t="shared" si="9"/>
        <v>1512.25</v>
      </c>
      <c r="AI33" s="4">
        <f t="shared" si="10"/>
        <v>2.7673745173745172</v>
      </c>
      <c r="AJ33" s="4">
        <f t="shared" si="11"/>
        <v>2.6502164502164502</v>
      </c>
      <c r="AK33" s="4">
        <f t="shared" si="12"/>
        <v>2.570124481327801</v>
      </c>
      <c r="AL33" s="4">
        <f t="shared" si="22"/>
        <v>2.593</v>
      </c>
      <c r="AM33" s="23">
        <f t="shared" si="23"/>
        <v>2.2187592352011478</v>
      </c>
      <c r="AN33" s="26" t="s">
        <v>42</v>
      </c>
      <c r="AQ33" s="3">
        <v>2026.5809999999999</v>
      </c>
      <c r="AR33" s="3">
        <v>2731.5210000000002</v>
      </c>
      <c r="AS33" s="3">
        <v>3225.098</v>
      </c>
      <c r="AT33" s="3">
        <v>2727.7739999999999</v>
      </c>
      <c r="AU33" s="3">
        <v>2465.4720000000002</v>
      </c>
      <c r="AV33" s="4">
        <v>2.343</v>
      </c>
      <c r="AW33" s="4">
        <v>2.4660000000000002</v>
      </c>
      <c r="AX33" s="4">
        <v>2.593</v>
      </c>
      <c r="AZ33" s="17">
        <f t="shared" si="13"/>
        <v>106.02</v>
      </c>
      <c r="BA33" s="3">
        <f t="shared" si="14"/>
        <v>3061</v>
      </c>
      <c r="BB33" s="3">
        <f t="shared" si="15"/>
        <v>3097</v>
      </c>
      <c r="BC33" s="18">
        <f t="shared" si="16"/>
        <v>7082.8339530000003</v>
      </c>
      <c r="BD33" s="18">
        <f t="shared" si="17"/>
        <v>3355.3186534329357</v>
      </c>
    </row>
    <row r="34" spans="1:56" x14ac:dyDescent="0.25">
      <c r="A34" s="6" t="s">
        <v>24</v>
      </c>
      <c r="B34" s="7">
        <f>SUM(B4:B33)</f>
        <v>33826</v>
      </c>
      <c r="C34" s="7">
        <f>SUM(C4:C33)</f>
        <v>31779</v>
      </c>
      <c r="D34" s="7">
        <f>SUM(D4:D33)</f>
        <v>81744</v>
      </c>
      <c r="E34" s="7">
        <v>107106</v>
      </c>
      <c r="F34" s="7">
        <v>1425</v>
      </c>
      <c r="G34" s="7">
        <v>41436</v>
      </c>
      <c r="H34" s="7">
        <v>44805</v>
      </c>
      <c r="I34" s="7">
        <v>123416</v>
      </c>
      <c r="J34" s="7">
        <v>1300</v>
      </c>
      <c r="K34" s="7">
        <v>48232</v>
      </c>
      <c r="L34" s="7">
        <v>51879</v>
      </c>
      <c r="M34" s="7">
        <f>SUM(M4:M33)</f>
        <v>77501.583333333328</v>
      </c>
      <c r="N34" s="7">
        <f>SUM(N4:N33)</f>
        <v>862.5</v>
      </c>
      <c r="O34" s="4">
        <f>FORECAST(2055, CHOOSE({1,2,3}, D34/C34, (E34-F34)/G34, (I34-J34)/K34), CHOOSE({1,2,3}, 2000, 2010, 2020))</f>
        <v>2.4605828071175315</v>
      </c>
      <c r="P34" s="4" cm="1">
        <f t="array" ref="P34">GROWTH(CHOOSE({1,2,3}, D34/C34, (E34-F34)/G34, (I34-J34)/K34), CHOOSE({1,2,3}, 2000, 2010, 2020), 2055)</f>
        <v>2.4621492467711183</v>
      </c>
      <c r="R34" s="7">
        <f>SUM(R4:R33)</f>
        <v>1425</v>
      </c>
      <c r="S34" s="7">
        <f>SUM(S4:S33)</f>
        <v>1300</v>
      </c>
      <c r="T34" s="7">
        <f>SUM(T4:T33)</f>
        <v>862.5</v>
      </c>
      <c r="U34" s="7">
        <f>SUM(U4:U33)</f>
        <v>862.5</v>
      </c>
      <c r="W34" s="7">
        <f>SUM(W4:W33)</f>
        <v>81744</v>
      </c>
      <c r="X34" s="7">
        <f>SUM(X4:X33)</f>
        <v>105681</v>
      </c>
      <c r="Y34" s="7">
        <f>SUM(Y4:Y33)</f>
        <v>122116</v>
      </c>
      <c r="Z34" s="7">
        <f>SUM(Z4:Z33)</f>
        <v>185738.70524999997</v>
      </c>
      <c r="AA34" s="7">
        <f>SUM(AA4:AA33)</f>
        <v>189294.74447219403</v>
      </c>
      <c r="AC34" s="7">
        <f>SUM(AC4:AC33)</f>
        <v>31779</v>
      </c>
      <c r="AD34" s="7">
        <f>SUM(AD4:AD33)</f>
        <v>41436</v>
      </c>
      <c r="AE34" s="7">
        <f>SUM(AE4:AE33)</f>
        <v>48232</v>
      </c>
      <c r="AF34" s="7">
        <f>SUM(AF4:AF33)</f>
        <v>70509.192999999999</v>
      </c>
      <c r="AG34" s="7">
        <f>SUM(AG4:AG33)</f>
        <v>77501.583333333328</v>
      </c>
      <c r="AI34" s="4">
        <f t="shared" si="10"/>
        <v>2.5722647031058248</v>
      </c>
      <c r="AJ34" s="4">
        <f t="shared" si="11"/>
        <v>2.5504633651896902</v>
      </c>
      <c r="AK34" s="4">
        <f t="shared" si="12"/>
        <v>2.5318460772930833</v>
      </c>
      <c r="AL34" s="4">
        <f t="shared" si="22"/>
        <v>2.6398333333333341</v>
      </c>
      <c r="AM34" s="23">
        <f>O34</f>
        <v>2.4605828071175315</v>
      </c>
      <c r="AN34" s="26" t="s">
        <v>42</v>
      </c>
      <c r="AQ34" s="7">
        <f t="shared" ref="AQ34:AR34" si="24">SUM(AQ4:AQ33)</f>
        <v>61188.554999999993</v>
      </c>
      <c r="AR34" s="7">
        <f t="shared" si="24"/>
        <v>70509.192999999999</v>
      </c>
      <c r="AS34" s="7">
        <f>SUM(AS4:AS33)</f>
        <v>83271.934999999983</v>
      </c>
      <c r="AT34" s="7">
        <f>SUM(AT4:AT33)</f>
        <v>70507.997999999992</v>
      </c>
      <c r="AU34" s="7">
        <f>SUM(AU4:AU33)</f>
        <v>70509.194999999992</v>
      </c>
      <c r="AV34" s="4">
        <f>AVERAGE(AV4:AV33)</f>
        <v>2.3852666666666669</v>
      </c>
      <c r="AW34" s="4">
        <f t="shared" ref="AW34:AX34" si="25">AVERAGE(AW4:AW33)</f>
        <v>2.5105999999999988</v>
      </c>
      <c r="AX34" s="4">
        <f t="shared" si="25"/>
        <v>2.6398333333333341</v>
      </c>
      <c r="AZ34" s="7" t="s">
        <v>24</v>
      </c>
      <c r="BA34" s="7">
        <f>SUM(BA4:BA33)</f>
        <v>107106</v>
      </c>
      <c r="BB34" s="7">
        <f>SUM(BB4:BB33)</f>
        <v>123416</v>
      </c>
      <c r="BC34" s="7">
        <f>SUM(BC4:BC33)</f>
        <v>186601.20524999997</v>
      </c>
      <c r="BD34" s="7">
        <f>SUM(BD4:BD33)</f>
        <v>190157.24447219403</v>
      </c>
    </row>
  </sheetData>
  <mergeCells count="27">
    <mergeCell ref="L2:L3"/>
    <mergeCell ref="M2:M3"/>
    <mergeCell ref="O2:O3"/>
    <mergeCell ref="I1:L1"/>
    <mergeCell ref="I2:I3"/>
    <mergeCell ref="J2:J3"/>
    <mergeCell ref="K2:K3"/>
    <mergeCell ref="A1:A3"/>
    <mergeCell ref="E2:E3"/>
    <mergeCell ref="F2:F3"/>
    <mergeCell ref="G2:G3"/>
    <mergeCell ref="E1:H1"/>
    <mergeCell ref="B2:B3"/>
    <mergeCell ref="C2:C3"/>
    <mergeCell ref="D2:D3"/>
    <mergeCell ref="B1:D1"/>
    <mergeCell ref="H2:H3"/>
    <mergeCell ref="BA2:BD2"/>
    <mergeCell ref="P2:P3"/>
    <mergeCell ref="M1:P1"/>
    <mergeCell ref="R2:U2"/>
    <mergeCell ref="W2:AA2"/>
    <mergeCell ref="AC2:AG2"/>
    <mergeCell ref="AI2:AM2"/>
    <mergeCell ref="AZ2:AZ3"/>
    <mergeCell ref="N2:N3"/>
    <mergeCell ref="AQ2:AX2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ateAxis="1" displayEmptyCellsAs="gap" xr2:uid="{9247E179-4781-4631-9564-FA8B3C4CD0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m:f>Saline!AI3:AL3</xm:f>
          <x14:sparklines>
            <x14:sparkline>
              <xm:f>Saline!AI4:AL4</xm:f>
              <xm:sqref>AO4</xm:sqref>
            </x14:sparkline>
            <x14:sparkline>
              <xm:f>Saline!AI5:AL5</xm:f>
              <xm:sqref>AO5</xm:sqref>
            </x14:sparkline>
            <x14:sparkline>
              <xm:f>Saline!AI6:AL6</xm:f>
              <xm:sqref>AO6</xm:sqref>
            </x14:sparkline>
            <x14:sparkline>
              <xm:f>Saline!AI7:AL7</xm:f>
              <xm:sqref>AO7</xm:sqref>
            </x14:sparkline>
            <x14:sparkline>
              <xm:f>Saline!AI8:AL8</xm:f>
              <xm:sqref>AO8</xm:sqref>
            </x14:sparkline>
            <x14:sparkline>
              <xm:f>Saline!AI9:AL9</xm:f>
              <xm:sqref>AO9</xm:sqref>
            </x14:sparkline>
            <x14:sparkline>
              <xm:f>Saline!AI10:AL10</xm:f>
              <xm:sqref>AO10</xm:sqref>
            </x14:sparkline>
            <x14:sparkline>
              <xm:f>Saline!AI11:AL11</xm:f>
              <xm:sqref>AO11</xm:sqref>
            </x14:sparkline>
            <x14:sparkline>
              <xm:f>Saline!AI12:AL12</xm:f>
              <xm:sqref>AO12</xm:sqref>
            </x14:sparkline>
            <x14:sparkline>
              <xm:f>Saline!AI13:AL13</xm:f>
              <xm:sqref>AO13</xm:sqref>
            </x14:sparkline>
            <x14:sparkline>
              <xm:f>Saline!AI14:AL14</xm:f>
              <xm:sqref>AO14</xm:sqref>
            </x14:sparkline>
            <x14:sparkline>
              <xm:f>Saline!AI15:AL15</xm:f>
              <xm:sqref>AO15</xm:sqref>
            </x14:sparkline>
            <x14:sparkline>
              <xm:f>Saline!AI16:AL16</xm:f>
              <xm:sqref>AO16</xm:sqref>
            </x14:sparkline>
            <x14:sparkline>
              <xm:f>Saline!AI17:AL17</xm:f>
              <xm:sqref>AO17</xm:sqref>
            </x14:sparkline>
            <x14:sparkline>
              <xm:f>Saline!AI18:AL18</xm:f>
              <xm:sqref>AO18</xm:sqref>
            </x14:sparkline>
            <x14:sparkline>
              <xm:f>Saline!AI19:AL19</xm:f>
              <xm:sqref>AO19</xm:sqref>
            </x14:sparkline>
            <x14:sparkline>
              <xm:f>Saline!AI20:AL20</xm:f>
              <xm:sqref>AO20</xm:sqref>
            </x14:sparkline>
            <x14:sparkline>
              <xm:f>Saline!AI21:AL21</xm:f>
              <xm:sqref>AO21</xm:sqref>
            </x14:sparkline>
            <x14:sparkline>
              <xm:f>Saline!AI22:AL22</xm:f>
              <xm:sqref>AO22</xm:sqref>
            </x14:sparkline>
            <x14:sparkline>
              <xm:f>Saline!AI23:AL23</xm:f>
              <xm:sqref>AO23</xm:sqref>
            </x14:sparkline>
            <x14:sparkline>
              <xm:f>Saline!AI24:AL24</xm:f>
              <xm:sqref>AO24</xm:sqref>
            </x14:sparkline>
            <x14:sparkline>
              <xm:f>Saline!AI25:AL25</xm:f>
              <xm:sqref>AO25</xm:sqref>
            </x14:sparkline>
            <x14:sparkline>
              <xm:f>Saline!AI26:AL26</xm:f>
              <xm:sqref>AO26</xm:sqref>
            </x14:sparkline>
            <x14:sparkline>
              <xm:f>Saline!AI27:AL27</xm:f>
              <xm:sqref>AO27</xm:sqref>
            </x14:sparkline>
            <x14:sparkline>
              <xm:f>Saline!AI28:AL28</xm:f>
              <xm:sqref>AO28</xm:sqref>
            </x14:sparkline>
            <x14:sparkline>
              <xm:f>Saline!AI29:AL29</xm:f>
              <xm:sqref>AO29</xm:sqref>
            </x14:sparkline>
            <x14:sparkline>
              <xm:f>Saline!AI30:AL30</xm:f>
              <xm:sqref>AO30</xm:sqref>
            </x14:sparkline>
            <x14:sparkline>
              <xm:f>Saline!AI31:AL31</xm:f>
              <xm:sqref>AO31</xm:sqref>
            </x14:sparkline>
            <x14:sparkline>
              <xm:f>Saline!AI32:AL32</xm:f>
              <xm:sqref>AO32</xm:sqref>
            </x14:sparkline>
            <x14:sparkline>
              <xm:f>Saline!AI33:AL33</xm:f>
              <xm:sqref>AO33</xm:sqref>
            </x14:sparkline>
            <x14:sparkline>
              <xm:f>Saline!AI34:AL34</xm:f>
              <xm:sqref>AO34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EE85-FBD6-4D6C-BF66-9CA4151F4018}">
  <dimension ref="A1:Q210"/>
  <sheetViews>
    <sheetView workbookViewId="0">
      <selection activeCell="Q4" sqref="Q4"/>
    </sheetView>
  </sheetViews>
  <sheetFormatPr defaultRowHeight="15" x14ac:dyDescent="0.25"/>
  <cols>
    <col min="16" max="16" width="9.5703125" bestFit="1" customWidth="1"/>
  </cols>
  <sheetData>
    <row r="1" spans="1:17" ht="18.75" customHeight="1" x14ac:dyDescent="0.3">
      <c r="A1" s="65" t="s">
        <v>56</v>
      </c>
      <c r="B1" s="62">
        <v>2055</v>
      </c>
      <c r="C1" s="63"/>
      <c r="D1" s="63"/>
      <c r="E1" s="63"/>
      <c r="F1" s="63"/>
      <c r="G1" s="63"/>
      <c r="H1" s="63"/>
      <c r="I1" s="64"/>
      <c r="J1" s="46">
        <v>2020</v>
      </c>
      <c r="K1" s="47"/>
      <c r="O1" s="61" t="s">
        <v>328</v>
      </c>
      <c r="P1" s="60" t="s">
        <v>7</v>
      </c>
      <c r="Q1" s="60"/>
    </row>
    <row r="2" spans="1:17" x14ac:dyDescent="0.25">
      <c r="A2" s="66"/>
      <c r="B2" s="48" t="s">
        <v>26</v>
      </c>
      <c r="C2" s="48" t="s">
        <v>27</v>
      </c>
      <c r="D2" s="48" t="s">
        <v>28</v>
      </c>
      <c r="E2" s="48" t="s">
        <v>29</v>
      </c>
      <c r="F2" s="48" t="s">
        <v>30</v>
      </c>
      <c r="G2" s="48" t="s">
        <v>50</v>
      </c>
      <c r="H2" s="48" t="s">
        <v>49</v>
      </c>
      <c r="I2" s="48" t="s">
        <v>51</v>
      </c>
      <c r="J2" s="48" t="s">
        <v>47</v>
      </c>
      <c r="K2" s="48" t="s">
        <v>46</v>
      </c>
      <c r="O2" s="61"/>
      <c r="P2" s="59">
        <v>2020</v>
      </c>
      <c r="Q2" s="59">
        <v>2055</v>
      </c>
    </row>
    <row r="3" spans="1:17" ht="50.25" customHeight="1" x14ac:dyDescent="0.25">
      <c r="A3" s="66"/>
      <c r="B3" s="74"/>
      <c r="C3" s="74"/>
      <c r="D3" s="74"/>
      <c r="E3" s="74"/>
      <c r="F3" s="74"/>
      <c r="G3" s="74"/>
      <c r="H3" s="74"/>
      <c r="I3" s="74"/>
      <c r="J3" s="74"/>
      <c r="K3" s="74"/>
      <c r="O3" s="61"/>
      <c r="P3" s="59"/>
      <c r="Q3" s="59"/>
    </row>
    <row r="4" spans="1:17" x14ac:dyDescent="0.25">
      <c r="A4" s="40" t="s">
        <v>560</v>
      </c>
      <c r="B4" s="3">
        <v>303.62299999999999</v>
      </c>
      <c r="C4" s="3">
        <v>386.05500000000001</v>
      </c>
      <c r="D4" s="3">
        <v>425.22500000000002</v>
      </c>
      <c r="E4" s="3">
        <v>358.63799999999998</v>
      </c>
      <c r="F4" s="3">
        <v>400.01100000000002</v>
      </c>
      <c r="G4" s="15">
        <v>2.59</v>
      </c>
      <c r="H4" s="15">
        <v>2.726</v>
      </c>
      <c r="I4" s="15">
        <v>2.8660000000000001</v>
      </c>
      <c r="J4" s="45">
        <v>0</v>
      </c>
      <c r="K4" s="45">
        <v>148</v>
      </c>
      <c r="L4" s="44"/>
      <c r="M4" s="44"/>
      <c r="N4" s="44"/>
      <c r="O4" s="40" t="str">
        <f>A4</f>
        <v>2101</v>
      </c>
      <c r="P4" s="39">
        <f t="shared" ref="P4" si="0">K4</f>
        <v>148</v>
      </c>
      <c r="Q4" s="18">
        <f>C4*H4+J4</f>
        <v>1052.3859299999999</v>
      </c>
    </row>
    <row r="5" spans="1:17" x14ac:dyDescent="0.25">
      <c r="A5" s="40" t="s">
        <v>561</v>
      </c>
      <c r="B5" s="3">
        <v>1245.8330000000001</v>
      </c>
      <c r="C5" s="3">
        <v>1273.819</v>
      </c>
      <c r="D5" s="3">
        <v>1286.9349999999999</v>
      </c>
      <c r="E5" s="3">
        <v>1270.4880000000001</v>
      </c>
      <c r="F5" s="3">
        <v>1251.6510000000001</v>
      </c>
      <c r="G5" s="15">
        <v>2.0870000000000002</v>
      </c>
      <c r="H5" s="15">
        <v>2.1970000000000001</v>
      </c>
      <c r="I5" s="15">
        <v>2.31</v>
      </c>
      <c r="J5" s="45">
        <v>0</v>
      </c>
      <c r="K5" s="45">
        <v>2052</v>
      </c>
      <c r="L5" s="44"/>
      <c r="M5" s="44"/>
      <c r="N5" s="44"/>
      <c r="O5" s="40" t="str">
        <f t="shared" ref="O5:O68" si="1">A5</f>
        <v>2102</v>
      </c>
      <c r="P5" s="39">
        <f t="shared" ref="P5:P68" si="2">K5</f>
        <v>2052</v>
      </c>
      <c r="Q5" s="18">
        <f t="shared" ref="Q5:Q68" si="3">C5*H5+J5</f>
        <v>2798.5803430000001</v>
      </c>
    </row>
    <row r="6" spans="1:17" x14ac:dyDescent="0.25">
      <c r="A6" s="40" t="s">
        <v>562</v>
      </c>
      <c r="B6" s="3">
        <v>46.762</v>
      </c>
      <c r="C6" s="3">
        <v>67.989999999999995</v>
      </c>
      <c r="D6" s="3">
        <v>82.948999999999998</v>
      </c>
      <c r="E6" s="3">
        <v>71.873000000000005</v>
      </c>
      <c r="F6" s="3">
        <v>73.001000000000005</v>
      </c>
      <c r="G6" s="15">
        <v>2.59</v>
      </c>
      <c r="H6" s="15">
        <v>2.726</v>
      </c>
      <c r="I6" s="15">
        <v>2.8660000000000001</v>
      </c>
      <c r="J6" s="45">
        <v>0</v>
      </c>
      <c r="K6" s="45">
        <v>40</v>
      </c>
      <c r="L6" s="44"/>
      <c r="M6" s="44"/>
      <c r="N6" s="44"/>
      <c r="O6" s="40" t="str">
        <f t="shared" si="1"/>
        <v>2103</v>
      </c>
      <c r="P6" s="39">
        <f t="shared" si="2"/>
        <v>40</v>
      </c>
      <c r="Q6" s="18">
        <f t="shared" si="3"/>
        <v>185.34073999999998</v>
      </c>
    </row>
    <row r="7" spans="1:17" x14ac:dyDescent="0.25">
      <c r="A7" s="40" t="s">
        <v>563</v>
      </c>
      <c r="B7" s="3">
        <v>1303.5029999999999</v>
      </c>
      <c r="C7" s="3">
        <v>1392.1420000000001</v>
      </c>
      <c r="D7" s="3">
        <v>1432.43</v>
      </c>
      <c r="E7" s="3">
        <v>1368.538</v>
      </c>
      <c r="F7" s="3">
        <v>1398.22</v>
      </c>
      <c r="G7" s="15">
        <v>2.59</v>
      </c>
      <c r="H7" s="15">
        <v>2.726</v>
      </c>
      <c r="I7" s="15">
        <v>2.8660000000000001</v>
      </c>
      <c r="J7" s="45">
        <v>103</v>
      </c>
      <c r="K7" s="45">
        <v>2815</v>
      </c>
      <c r="L7" s="44"/>
      <c r="M7" s="44"/>
      <c r="N7" s="44"/>
      <c r="O7" s="40" t="str">
        <f t="shared" si="1"/>
        <v>2104</v>
      </c>
      <c r="P7" s="39">
        <f t="shared" si="2"/>
        <v>2815</v>
      </c>
      <c r="Q7" s="18">
        <f t="shared" si="3"/>
        <v>3897.979092</v>
      </c>
    </row>
    <row r="8" spans="1:17" x14ac:dyDescent="0.25">
      <c r="A8" s="40" t="s">
        <v>564</v>
      </c>
      <c r="B8" s="3">
        <v>435.572</v>
      </c>
      <c r="C8" s="3">
        <v>474.62</v>
      </c>
      <c r="D8" s="3">
        <v>497.71499999999997</v>
      </c>
      <c r="E8" s="3">
        <v>469.06700000000001</v>
      </c>
      <c r="F8" s="3">
        <v>437.12599999999998</v>
      </c>
      <c r="G8" s="15">
        <v>2.0870000000000002</v>
      </c>
      <c r="H8" s="15">
        <v>2.1970000000000001</v>
      </c>
      <c r="I8" s="15">
        <v>2.31</v>
      </c>
      <c r="J8" s="45">
        <v>2</v>
      </c>
      <c r="K8" s="45">
        <v>730</v>
      </c>
      <c r="L8" s="44"/>
      <c r="M8" s="44"/>
      <c r="N8" s="44"/>
      <c r="O8" s="40" t="str">
        <f t="shared" si="1"/>
        <v>2105</v>
      </c>
      <c r="P8" s="39">
        <f t="shared" si="2"/>
        <v>730</v>
      </c>
      <c r="Q8" s="18">
        <f t="shared" si="3"/>
        <v>1044.7401400000001</v>
      </c>
    </row>
    <row r="9" spans="1:17" x14ac:dyDescent="0.25">
      <c r="A9" s="40" t="s">
        <v>565</v>
      </c>
      <c r="B9" s="3">
        <v>75.894999999999996</v>
      </c>
      <c r="C9" s="3">
        <v>99.518000000000001</v>
      </c>
      <c r="D9" s="3">
        <v>112.416</v>
      </c>
      <c r="E9" s="3">
        <v>100.32</v>
      </c>
      <c r="F9" s="3">
        <v>104.274</v>
      </c>
      <c r="G9" s="15">
        <v>2.59</v>
      </c>
      <c r="H9" s="15">
        <v>2.726</v>
      </c>
      <c r="I9" s="15">
        <v>2.8660000000000001</v>
      </c>
      <c r="J9" s="45">
        <v>0</v>
      </c>
      <c r="K9" s="45">
        <v>29</v>
      </c>
      <c r="L9" s="44"/>
      <c r="M9" s="44"/>
      <c r="N9" s="44"/>
      <c r="O9" s="40" t="str">
        <f t="shared" si="1"/>
        <v>2106</v>
      </c>
      <c r="P9" s="39">
        <f t="shared" si="2"/>
        <v>29</v>
      </c>
      <c r="Q9" s="18">
        <f t="shared" si="3"/>
        <v>271.286068</v>
      </c>
    </row>
    <row r="10" spans="1:17" x14ac:dyDescent="0.25">
      <c r="A10" s="40" t="s">
        <v>566</v>
      </c>
      <c r="B10" s="3">
        <v>389.721</v>
      </c>
      <c r="C10" s="3">
        <v>408.733</v>
      </c>
      <c r="D10" s="3">
        <v>413.99700000000001</v>
      </c>
      <c r="E10" s="3">
        <v>404.87400000000002</v>
      </c>
      <c r="F10" s="3">
        <v>411.072</v>
      </c>
      <c r="G10" s="15">
        <v>2.59</v>
      </c>
      <c r="H10" s="15">
        <v>2.726</v>
      </c>
      <c r="I10" s="15">
        <v>2.8660000000000001</v>
      </c>
      <c r="J10" s="45">
        <v>0</v>
      </c>
      <c r="K10" s="45">
        <v>784</v>
      </c>
      <c r="L10" s="44"/>
      <c r="M10" s="44"/>
      <c r="N10" s="44"/>
      <c r="O10" s="40" t="str">
        <f t="shared" si="1"/>
        <v>2107</v>
      </c>
      <c r="P10" s="39">
        <f t="shared" si="2"/>
        <v>784</v>
      </c>
      <c r="Q10" s="18">
        <f t="shared" si="3"/>
        <v>1114.206158</v>
      </c>
    </row>
    <row r="11" spans="1:17" x14ac:dyDescent="0.25">
      <c r="A11" s="40" t="s">
        <v>567</v>
      </c>
      <c r="B11" s="3">
        <v>10.189</v>
      </c>
      <c r="C11" s="3">
        <v>22.43</v>
      </c>
      <c r="D11" s="3">
        <v>32.396999999999998</v>
      </c>
      <c r="E11" s="3">
        <v>23.12</v>
      </c>
      <c r="F11" s="3">
        <v>25.806000000000001</v>
      </c>
      <c r="G11" s="15">
        <v>2.59</v>
      </c>
      <c r="H11" s="15">
        <v>2.726</v>
      </c>
      <c r="I11" s="15">
        <v>2.8660000000000001</v>
      </c>
      <c r="J11" s="45">
        <v>0</v>
      </c>
      <c r="K11" s="45">
        <v>5</v>
      </c>
      <c r="L11" s="44"/>
      <c r="M11" s="44"/>
      <c r="N11" s="44"/>
      <c r="O11" s="40" t="str">
        <f t="shared" si="1"/>
        <v>2108</v>
      </c>
      <c r="P11" s="39">
        <f t="shared" si="2"/>
        <v>5</v>
      </c>
      <c r="Q11" s="18">
        <f t="shared" si="3"/>
        <v>61.144179999999999</v>
      </c>
    </row>
    <row r="12" spans="1:17" x14ac:dyDescent="0.25">
      <c r="A12" s="40" t="s">
        <v>568</v>
      </c>
      <c r="B12" s="3">
        <v>426.97899999999998</v>
      </c>
      <c r="C12" s="3">
        <v>484.39699999999999</v>
      </c>
      <c r="D12" s="3">
        <v>503.346</v>
      </c>
      <c r="E12" s="3">
        <v>474.017</v>
      </c>
      <c r="F12" s="3">
        <v>472.78</v>
      </c>
      <c r="G12" s="15">
        <v>2.1160000000000001</v>
      </c>
      <c r="H12" s="15">
        <v>2.2269999999999999</v>
      </c>
      <c r="I12" s="15">
        <v>2.3410000000000002</v>
      </c>
      <c r="J12" s="45">
        <v>0</v>
      </c>
      <c r="K12" s="45">
        <v>776</v>
      </c>
      <c r="L12" s="44"/>
      <c r="M12" s="44"/>
      <c r="N12" s="44"/>
      <c r="O12" s="40" t="str">
        <f t="shared" si="1"/>
        <v>2109</v>
      </c>
      <c r="P12" s="39">
        <f t="shared" si="2"/>
        <v>776</v>
      </c>
      <c r="Q12" s="18">
        <f t="shared" si="3"/>
        <v>1078.752119</v>
      </c>
    </row>
    <row r="13" spans="1:17" x14ac:dyDescent="0.25">
      <c r="A13" s="40" t="s">
        <v>569</v>
      </c>
      <c r="B13" s="3">
        <v>700.53899999999999</v>
      </c>
      <c r="C13" s="3">
        <v>781.00199999999995</v>
      </c>
      <c r="D13" s="3">
        <v>821.30600000000004</v>
      </c>
      <c r="E13" s="3">
        <v>773.39800000000002</v>
      </c>
      <c r="F13" s="3">
        <v>788.43600000000004</v>
      </c>
      <c r="G13" s="15">
        <v>2.1160000000000001</v>
      </c>
      <c r="H13" s="15">
        <v>2.2269999999999999</v>
      </c>
      <c r="I13" s="15">
        <v>2.3410000000000002</v>
      </c>
      <c r="J13" s="45">
        <v>92</v>
      </c>
      <c r="K13" s="45">
        <v>1531</v>
      </c>
      <c r="L13" s="44"/>
      <c r="M13" s="44"/>
      <c r="N13" s="44"/>
      <c r="O13" s="40" t="str">
        <f t="shared" si="1"/>
        <v>2110</v>
      </c>
      <c r="P13" s="39">
        <f t="shared" si="2"/>
        <v>1531</v>
      </c>
      <c r="Q13" s="18">
        <f t="shared" si="3"/>
        <v>1831.2914539999997</v>
      </c>
    </row>
    <row r="14" spans="1:17" x14ac:dyDescent="0.25">
      <c r="A14" s="40" t="s">
        <v>570</v>
      </c>
      <c r="B14" s="3">
        <v>137.524</v>
      </c>
      <c r="C14" s="3">
        <v>330.32</v>
      </c>
      <c r="D14" s="3">
        <v>481.476</v>
      </c>
      <c r="E14" s="3">
        <v>291.60000000000002</v>
      </c>
      <c r="F14" s="3">
        <v>378.54500000000002</v>
      </c>
      <c r="G14" s="15">
        <v>2.0590000000000002</v>
      </c>
      <c r="H14" s="15">
        <v>2.1669999999999998</v>
      </c>
      <c r="I14" s="15">
        <v>2.278</v>
      </c>
      <c r="J14" s="45">
        <v>0</v>
      </c>
      <c r="K14" s="45">
        <v>90</v>
      </c>
      <c r="L14" s="44"/>
      <c r="M14" s="44"/>
      <c r="N14" s="44"/>
      <c r="O14" s="40" t="str">
        <f t="shared" si="1"/>
        <v>2111</v>
      </c>
      <c r="P14" s="39">
        <f t="shared" si="2"/>
        <v>90</v>
      </c>
      <c r="Q14" s="18">
        <f t="shared" si="3"/>
        <v>715.80343999999991</v>
      </c>
    </row>
    <row r="15" spans="1:17" x14ac:dyDescent="0.25">
      <c r="A15" s="40" t="s">
        <v>571</v>
      </c>
      <c r="B15" s="3">
        <v>262.44799999999998</v>
      </c>
      <c r="C15" s="3">
        <v>358.87599999999998</v>
      </c>
      <c r="D15" s="3">
        <v>415.197</v>
      </c>
      <c r="E15" s="3">
        <v>363.63</v>
      </c>
      <c r="F15" s="3">
        <v>382.113</v>
      </c>
      <c r="G15" s="15">
        <v>2.0590000000000002</v>
      </c>
      <c r="H15" s="15">
        <v>2.1669999999999998</v>
      </c>
      <c r="I15" s="15">
        <v>2.278</v>
      </c>
      <c r="J15" s="45">
        <v>14</v>
      </c>
      <c r="K15" s="45">
        <v>416</v>
      </c>
      <c r="L15" s="44"/>
      <c r="M15" s="44"/>
      <c r="N15" s="44"/>
      <c r="O15" s="40" t="str">
        <f t="shared" si="1"/>
        <v>2112</v>
      </c>
      <c r="P15" s="39">
        <f t="shared" si="2"/>
        <v>416</v>
      </c>
      <c r="Q15" s="18">
        <f t="shared" si="3"/>
        <v>791.68429199999991</v>
      </c>
    </row>
    <row r="16" spans="1:17" x14ac:dyDescent="0.25">
      <c r="A16" s="40" t="s">
        <v>572</v>
      </c>
      <c r="B16" s="3">
        <v>269.2</v>
      </c>
      <c r="C16" s="3">
        <v>279.66399999999999</v>
      </c>
      <c r="D16" s="3">
        <v>280.41500000000002</v>
      </c>
      <c r="E16" s="3">
        <v>276.75200000000001</v>
      </c>
      <c r="F16" s="3">
        <v>280.10500000000002</v>
      </c>
      <c r="G16" s="15">
        <v>2.1160000000000001</v>
      </c>
      <c r="H16" s="15">
        <v>2.2269999999999999</v>
      </c>
      <c r="I16" s="15">
        <v>2.3410000000000002</v>
      </c>
      <c r="J16" s="45">
        <v>0</v>
      </c>
      <c r="K16" s="45">
        <v>623</v>
      </c>
      <c r="L16" s="44"/>
      <c r="M16" s="44"/>
      <c r="N16" s="44"/>
      <c r="O16" s="40" t="str">
        <f t="shared" si="1"/>
        <v>2113</v>
      </c>
      <c r="P16" s="39">
        <f t="shared" si="2"/>
        <v>623</v>
      </c>
      <c r="Q16" s="18">
        <f t="shared" si="3"/>
        <v>622.8117279999999</v>
      </c>
    </row>
    <row r="17" spans="1:17" x14ac:dyDescent="0.25">
      <c r="A17" s="40" t="s">
        <v>573</v>
      </c>
      <c r="B17" s="3">
        <v>290.613</v>
      </c>
      <c r="C17" s="3">
        <v>324.42500000000001</v>
      </c>
      <c r="D17" s="3">
        <v>331.15800000000002</v>
      </c>
      <c r="E17" s="3">
        <v>321.83</v>
      </c>
      <c r="F17" s="3">
        <v>325.88900000000001</v>
      </c>
      <c r="G17" s="15">
        <v>2.1240000000000001</v>
      </c>
      <c r="H17" s="15">
        <v>2.2360000000000002</v>
      </c>
      <c r="I17" s="15">
        <v>2.351</v>
      </c>
      <c r="J17" s="45">
        <v>0</v>
      </c>
      <c r="K17" s="45">
        <v>440</v>
      </c>
      <c r="L17" s="44"/>
      <c r="M17" s="44"/>
      <c r="N17" s="44"/>
      <c r="O17" s="40" t="str">
        <f t="shared" si="1"/>
        <v>2114</v>
      </c>
      <c r="P17" s="39">
        <f t="shared" si="2"/>
        <v>440</v>
      </c>
      <c r="Q17" s="18">
        <f t="shared" si="3"/>
        <v>725.41430000000014</v>
      </c>
    </row>
    <row r="18" spans="1:17" x14ac:dyDescent="0.25">
      <c r="A18" s="40" t="s">
        <v>574</v>
      </c>
      <c r="B18" s="3">
        <v>318.18400000000003</v>
      </c>
      <c r="C18" s="3">
        <v>474.572</v>
      </c>
      <c r="D18" s="3">
        <v>724.10599999999999</v>
      </c>
      <c r="E18" s="3">
        <v>524.05700000000002</v>
      </c>
      <c r="F18" s="3">
        <v>295.47500000000002</v>
      </c>
      <c r="G18" s="15">
        <v>2.3580000000000001</v>
      </c>
      <c r="H18" s="15">
        <v>2.4820000000000002</v>
      </c>
      <c r="I18" s="15">
        <v>2.61</v>
      </c>
      <c r="J18" s="45">
        <v>0</v>
      </c>
      <c r="K18" s="45">
        <v>534</v>
      </c>
      <c r="L18" s="44"/>
      <c r="M18" s="44"/>
      <c r="N18" s="44"/>
      <c r="O18" s="40" t="str">
        <f t="shared" si="1"/>
        <v>2115</v>
      </c>
      <c r="P18" s="39">
        <f t="shared" si="2"/>
        <v>534</v>
      </c>
      <c r="Q18" s="18">
        <f t="shared" si="3"/>
        <v>1177.8877040000002</v>
      </c>
    </row>
    <row r="19" spans="1:17" x14ac:dyDescent="0.25">
      <c r="A19" s="40" t="s">
        <v>575</v>
      </c>
      <c r="B19" s="3">
        <v>281.71899999999999</v>
      </c>
      <c r="C19" s="3">
        <v>313.56799999999998</v>
      </c>
      <c r="D19" s="3">
        <v>325.44499999999999</v>
      </c>
      <c r="E19" s="3">
        <v>309.83300000000003</v>
      </c>
      <c r="F19" s="3">
        <v>319.40699999999998</v>
      </c>
      <c r="G19" s="15">
        <v>2.0590000000000002</v>
      </c>
      <c r="H19" s="15">
        <v>2.1669999999999998</v>
      </c>
      <c r="I19" s="15">
        <v>2.278</v>
      </c>
      <c r="J19" s="45">
        <v>0</v>
      </c>
      <c r="K19" s="45">
        <v>648</v>
      </c>
      <c r="L19" s="44"/>
      <c r="M19" s="44"/>
      <c r="N19" s="44"/>
      <c r="O19" s="40" t="str">
        <f t="shared" si="1"/>
        <v>2116</v>
      </c>
      <c r="P19" s="39">
        <f t="shared" si="2"/>
        <v>648</v>
      </c>
      <c r="Q19" s="18">
        <f t="shared" si="3"/>
        <v>679.50185599999986</v>
      </c>
    </row>
    <row r="20" spans="1:17" x14ac:dyDescent="0.25">
      <c r="A20" s="40" t="s">
        <v>576</v>
      </c>
      <c r="B20" s="3">
        <v>847.94799999999998</v>
      </c>
      <c r="C20" s="3">
        <v>899.44399999999996</v>
      </c>
      <c r="D20" s="3">
        <v>908.24</v>
      </c>
      <c r="E20" s="3">
        <v>894.33500000000004</v>
      </c>
      <c r="F20" s="3">
        <v>870.21799999999996</v>
      </c>
      <c r="G20" s="15">
        <v>2.1160000000000001</v>
      </c>
      <c r="H20" s="15">
        <v>2.2269999999999999</v>
      </c>
      <c r="I20" s="15">
        <v>2.3410000000000002</v>
      </c>
      <c r="J20" s="45">
        <v>9</v>
      </c>
      <c r="K20" s="45">
        <v>1989</v>
      </c>
      <c r="L20" s="44"/>
      <c r="M20" s="44"/>
      <c r="N20" s="44"/>
      <c r="O20" s="40" t="str">
        <f t="shared" si="1"/>
        <v>2117</v>
      </c>
      <c r="P20" s="39">
        <f t="shared" si="2"/>
        <v>1989</v>
      </c>
      <c r="Q20" s="18">
        <f t="shared" si="3"/>
        <v>2012.0617879999998</v>
      </c>
    </row>
    <row r="21" spans="1:17" x14ac:dyDescent="0.25">
      <c r="A21" s="40" t="s">
        <v>577</v>
      </c>
      <c r="B21" s="3">
        <v>431.28</v>
      </c>
      <c r="C21" s="3">
        <v>454.45499999999998</v>
      </c>
      <c r="D21" s="3">
        <v>459.24900000000002</v>
      </c>
      <c r="E21" s="3">
        <v>453.08600000000001</v>
      </c>
      <c r="F21" s="3">
        <v>423.22</v>
      </c>
      <c r="G21" s="15">
        <v>2.3620000000000001</v>
      </c>
      <c r="H21" s="15">
        <v>2.4860000000000002</v>
      </c>
      <c r="I21" s="15">
        <v>2.6139999999999999</v>
      </c>
      <c r="J21" s="45">
        <v>0</v>
      </c>
      <c r="K21" s="45">
        <v>1031</v>
      </c>
      <c r="L21" s="44"/>
      <c r="M21" s="44"/>
      <c r="N21" s="44"/>
      <c r="O21" s="40" t="str">
        <f t="shared" si="1"/>
        <v>2118</v>
      </c>
      <c r="P21" s="39">
        <f t="shared" si="2"/>
        <v>1031</v>
      </c>
      <c r="Q21" s="18">
        <f t="shared" si="3"/>
        <v>1129.77513</v>
      </c>
    </row>
    <row r="22" spans="1:17" x14ac:dyDescent="0.25">
      <c r="A22" s="40" t="s">
        <v>578</v>
      </c>
      <c r="B22" s="3">
        <v>383.23399999999998</v>
      </c>
      <c r="C22" s="3">
        <v>433.62200000000001</v>
      </c>
      <c r="D22" s="3">
        <v>496.02499999999998</v>
      </c>
      <c r="E22" s="3">
        <v>435.19200000000001</v>
      </c>
      <c r="F22" s="3">
        <v>449.85300000000001</v>
      </c>
      <c r="G22" s="15">
        <v>2.0590000000000002</v>
      </c>
      <c r="H22" s="15">
        <v>2.1669999999999998</v>
      </c>
      <c r="I22" s="15">
        <v>2.278</v>
      </c>
      <c r="J22" s="45">
        <v>0</v>
      </c>
      <c r="K22" s="45">
        <v>802</v>
      </c>
      <c r="L22" s="44"/>
      <c r="M22" s="44"/>
      <c r="N22" s="44"/>
      <c r="O22" s="40" t="str">
        <f t="shared" si="1"/>
        <v>2119</v>
      </c>
      <c r="P22" s="39">
        <f t="shared" si="2"/>
        <v>802</v>
      </c>
      <c r="Q22" s="18">
        <f t="shared" si="3"/>
        <v>939.65887399999997</v>
      </c>
    </row>
    <row r="23" spans="1:17" x14ac:dyDescent="0.25">
      <c r="A23" s="40" t="s">
        <v>579</v>
      </c>
      <c r="B23" s="3">
        <v>9.2110000000000003</v>
      </c>
      <c r="C23" s="3">
        <v>31.484000000000002</v>
      </c>
      <c r="D23" s="3">
        <v>63.161000000000001</v>
      </c>
      <c r="E23" s="3">
        <v>34.185000000000002</v>
      </c>
      <c r="F23" s="3">
        <v>41.554000000000002</v>
      </c>
      <c r="G23" s="15">
        <v>2.0590000000000002</v>
      </c>
      <c r="H23" s="15">
        <v>2.1669999999999998</v>
      </c>
      <c r="I23" s="15">
        <v>2.278</v>
      </c>
      <c r="J23" s="45">
        <v>0</v>
      </c>
      <c r="K23" s="45">
        <v>39</v>
      </c>
      <c r="L23" s="44"/>
      <c r="M23" s="44"/>
      <c r="N23" s="44"/>
      <c r="O23" s="40" t="str">
        <f t="shared" si="1"/>
        <v>2120</v>
      </c>
      <c r="P23" s="39">
        <f t="shared" si="2"/>
        <v>39</v>
      </c>
      <c r="Q23" s="18">
        <f t="shared" si="3"/>
        <v>68.225827999999993</v>
      </c>
    </row>
    <row r="24" spans="1:17" x14ac:dyDescent="0.25">
      <c r="A24" s="40" t="s">
        <v>580</v>
      </c>
      <c r="B24" s="3">
        <v>101.512</v>
      </c>
      <c r="C24" s="3">
        <v>129.917</v>
      </c>
      <c r="D24" s="3">
        <v>139.321</v>
      </c>
      <c r="E24" s="3">
        <v>127.81399999999999</v>
      </c>
      <c r="F24" s="3">
        <v>135.035</v>
      </c>
      <c r="G24" s="15">
        <v>2.0590000000000002</v>
      </c>
      <c r="H24" s="15">
        <v>2.1669999999999998</v>
      </c>
      <c r="I24" s="15">
        <v>2.278</v>
      </c>
      <c r="J24" s="45">
        <v>0</v>
      </c>
      <c r="K24" s="45">
        <v>196</v>
      </c>
      <c r="L24" s="44"/>
      <c r="M24" s="44"/>
      <c r="N24" s="44"/>
      <c r="O24" s="40" t="str">
        <f t="shared" si="1"/>
        <v>2121</v>
      </c>
      <c r="P24" s="39">
        <f t="shared" si="2"/>
        <v>196</v>
      </c>
      <c r="Q24" s="18">
        <f t="shared" si="3"/>
        <v>281.53013899999996</v>
      </c>
    </row>
    <row r="25" spans="1:17" x14ac:dyDescent="0.25">
      <c r="A25" s="40" t="s">
        <v>581</v>
      </c>
      <c r="B25" s="3">
        <v>186.27099999999999</v>
      </c>
      <c r="C25" s="3">
        <v>198.99</v>
      </c>
      <c r="D25" s="3">
        <v>200.75299999999999</v>
      </c>
      <c r="E25" s="3">
        <v>197.25200000000001</v>
      </c>
      <c r="F25" s="3">
        <v>200.17500000000001</v>
      </c>
      <c r="G25" s="15">
        <v>2.0590000000000002</v>
      </c>
      <c r="H25" s="15">
        <v>2.1669999999999998</v>
      </c>
      <c r="I25" s="15">
        <v>2.278</v>
      </c>
      <c r="J25" s="45">
        <v>0</v>
      </c>
      <c r="K25" s="45">
        <v>425</v>
      </c>
      <c r="L25" s="44"/>
      <c r="M25" s="44"/>
      <c r="N25" s="44"/>
      <c r="O25" s="40" t="str">
        <f t="shared" si="1"/>
        <v>2122</v>
      </c>
      <c r="P25" s="39">
        <f t="shared" si="2"/>
        <v>425</v>
      </c>
      <c r="Q25" s="18">
        <f t="shared" si="3"/>
        <v>431.21132999999998</v>
      </c>
    </row>
    <row r="26" spans="1:17" x14ac:dyDescent="0.25">
      <c r="A26" s="40" t="s">
        <v>582</v>
      </c>
      <c r="B26" s="3">
        <v>18.475000000000001</v>
      </c>
      <c r="C26" s="3">
        <v>18.795000000000002</v>
      </c>
      <c r="D26" s="3">
        <v>18.795999999999999</v>
      </c>
      <c r="E26" s="3">
        <v>18.771999999999998</v>
      </c>
      <c r="F26" s="3">
        <v>18.795999999999999</v>
      </c>
      <c r="G26" s="15">
        <v>2.0590000000000002</v>
      </c>
      <c r="H26" s="15">
        <v>2.1669999999999998</v>
      </c>
      <c r="I26" s="15">
        <v>2.278</v>
      </c>
      <c r="J26" s="45">
        <v>0</v>
      </c>
      <c r="K26" s="45">
        <v>61</v>
      </c>
      <c r="L26" s="44"/>
      <c r="M26" s="44"/>
      <c r="N26" s="44"/>
      <c r="O26" s="40" t="str">
        <f t="shared" si="1"/>
        <v>2123</v>
      </c>
      <c r="P26" s="39">
        <f t="shared" si="2"/>
        <v>61</v>
      </c>
      <c r="Q26" s="18">
        <f t="shared" si="3"/>
        <v>40.728765000000003</v>
      </c>
    </row>
    <row r="27" spans="1:17" x14ac:dyDescent="0.25">
      <c r="A27" s="40" t="s">
        <v>583</v>
      </c>
      <c r="B27" s="3">
        <v>96.225999999999999</v>
      </c>
      <c r="C27" s="3">
        <v>135.07</v>
      </c>
      <c r="D27" s="3">
        <v>371.65699999999998</v>
      </c>
      <c r="E27" s="3">
        <v>147.99199999999999</v>
      </c>
      <c r="F27" s="3">
        <v>165.94900000000001</v>
      </c>
      <c r="G27" s="15">
        <v>2.097</v>
      </c>
      <c r="H27" s="15">
        <v>2.2069999999999999</v>
      </c>
      <c r="I27" s="15">
        <v>2.3199999999999998</v>
      </c>
      <c r="J27" s="45">
        <v>13</v>
      </c>
      <c r="K27" s="45">
        <v>276</v>
      </c>
      <c r="L27" s="44"/>
      <c r="M27" s="44"/>
      <c r="N27" s="44"/>
      <c r="O27" s="40" t="str">
        <f t="shared" si="1"/>
        <v>2124</v>
      </c>
      <c r="P27" s="39">
        <f t="shared" si="2"/>
        <v>276</v>
      </c>
      <c r="Q27" s="18">
        <f t="shared" si="3"/>
        <v>311.09948999999995</v>
      </c>
    </row>
    <row r="28" spans="1:17" x14ac:dyDescent="0.25">
      <c r="A28" s="40" t="s">
        <v>584</v>
      </c>
      <c r="B28" s="3">
        <v>733.28399999999999</v>
      </c>
      <c r="C28" s="3">
        <v>809.09900000000005</v>
      </c>
      <c r="D28" s="3">
        <v>1054.1079999999999</v>
      </c>
      <c r="E28" s="3">
        <v>825.09500000000003</v>
      </c>
      <c r="F28" s="3">
        <v>868.93299999999999</v>
      </c>
      <c r="G28" s="15">
        <v>2.097</v>
      </c>
      <c r="H28" s="15">
        <v>2.2069999999999999</v>
      </c>
      <c r="I28" s="15">
        <v>2.3199999999999998</v>
      </c>
      <c r="J28" s="45">
        <v>0</v>
      </c>
      <c r="K28" s="45">
        <v>1513</v>
      </c>
      <c r="L28" s="44"/>
      <c r="M28" s="44"/>
      <c r="N28" s="44"/>
      <c r="O28" s="40" t="str">
        <f t="shared" si="1"/>
        <v>2125</v>
      </c>
      <c r="P28" s="39">
        <f t="shared" si="2"/>
        <v>1513</v>
      </c>
      <c r="Q28" s="18">
        <f t="shared" si="3"/>
        <v>1785.681493</v>
      </c>
    </row>
    <row r="29" spans="1:17" x14ac:dyDescent="0.25">
      <c r="A29" s="40" t="s">
        <v>585</v>
      </c>
      <c r="B29" s="3">
        <v>281.26400000000001</v>
      </c>
      <c r="C29" s="3">
        <v>328.072</v>
      </c>
      <c r="D29" s="3">
        <v>367.58100000000002</v>
      </c>
      <c r="E29" s="3">
        <v>328.76100000000002</v>
      </c>
      <c r="F29" s="3">
        <v>346.14800000000002</v>
      </c>
      <c r="G29" s="15">
        <v>2.097</v>
      </c>
      <c r="H29" s="15">
        <v>2.2069999999999999</v>
      </c>
      <c r="I29" s="15">
        <v>2.3199999999999998</v>
      </c>
      <c r="J29" s="45">
        <v>0</v>
      </c>
      <c r="K29" s="45">
        <v>633</v>
      </c>
      <c r="L29" s="44"/>
      <c r="M29" s="44"/>
      <c r="N29" s="44"/>
      <c r="O29" s="40" t="str">
        <f t="shared" si="1"/>
        <v>2126</v>
      </c>
      <c r="P29" s="39">
        <f t="shared" si="2"/>
        <v>633</v>
      </c>
      <c r="Q29" s="18">
        <f t="shared" si="3"/>
        <v>724.05490399999996</v>
      </c>
    </row>
    <row r="30" spans="1:17" x14ac:dyDescent="0.25">
      <c r="A30" s="40" t="s">
        <v>586</v>
      </c>
      <c r="B30" s="3">
        <v>245.12899999999999</v>
      </c>
      <c r="C30" s="3">
        <v>284.15499999999997</v>
      </c>
      <c r="D30" s="3">
        <v>308.95100000000002</v>
      </c>
      <c r="E30" s="3">
        <v>281.26299999999998</v>
      </c>
      <c r="F30" s="3">
        <v>294.483</v>
      </c>
      <c r="G30" s="15">
        <v>2.0590000000000002</v>
      </c>
      <c r="H30" s="15">
        <v>2.1669999999999998</v>
      </c>
      <c r="I30" s="15">
        <v>2.278</v>
      </c>
      <c r="J30" s="45">
        <v>0</v>
      </c>
      <c r="K30" s="45">
        <v>531</v>
      </c>
      <c r="L30" s="44"/>
      <c r="M30" s="44"/>
      <c r="N30" s="44"/>
      <c r="O30" s="40" t="str">
        <f t="shared" si="1"/>
        <v>2127</v>
      </c>
      <c r="P30" s="39">
        <f t="shared" si="2"/>
        <v>531</v>
      </c>
      <c r="Q30" s="18">
        <f t="shared" si="3"/>
        <v>615.76388499999985</v>
      </c>
    </row>
    <row r="31" spans="1:17" x14ac:dyDescent="0.25">
      <c r="A31" s="40" t="s">
        <v>587</v>
      </c>
      <c r="B31" s="3">
        <v>120.283</v>
      </c>
      <c r="C31" s="3">
        <v>139.494</v>
      </c>
      <c r="D31" s="3">
        <v>147.40899999999999</v>
      </c>
      <c r="E31" s="3">
        <v>137.86000000000001</v>
      </c>
      <c r="F31" s="3">
        <v>142.81100000000001</v>
      </c>
      <c r="G31" s="15">
        <v>2.0590000000000002</v>
      </c>
      <c r="H31" s="15">
        <v>2.1669999999999998</v>
      </c>
      <c r="I31" s="15">
        <v>2.278</v>
      </c>
      <c r="J31" s="45">
        <v>0</v>
      </c>
      <c r="K31" s="45">
        <v>316</v>
      </c>
      <c r="L31" s="44"/>
      <c r="M31" s="44"/>
      <c r="N31" s="44"/>
      <c r="O31" s="40" t="str">
        <f t="shared" si="1"/>
        <v>2128</v>
      </c>
      <c r="P31" s="39">
        <f t="shared" si="2"/>
        <v>316</v>
      </c>
      <c r="Q31" s="18">
        <f t="shared" si="3"/>
        <v>302.28349799999995</v>
      </c>
    </row>
    <row r="32" spans="1:17" x14ac:dyDescent="0.25">
      <c r="A32" s="40" t="s">
        <v>588</v>
      </c>
      <c r="B32" s="3">
        <v>121.917</v>
      </c>
      <c r="C32" s="3">
        <v>136.98400000000001</v>
      </c>
      <c r="D32" s="3">
        <v>142.92599999999999</v>
      </c>
      <c r="E32" s="3">
        <v>134.68100000000001</v>
      </c>
      <c r="F32" s="3">
        <v>139.25</v>
      </c>
      <c r="G32" s="15">
        <v>2.0590000000000002</v>
      </c>
      <c r="H32" s="15">
        <v>2.1669999999999998</v>
      </c>
      <c r="I32" s="15">
        <v>2.278</v>
      </c>
      <c r="J32" s="45">
        <v>0</v>
      </c>
      <c r="K32" s="45">
        <v>276</v>
      </c>
      <c r="L32" s="44"/>
      <c r="M32" s="44"/>
      <c r="N32" s="44"/>
      <c r="O32" s="40" t="str">
        <f t="shared" si="1"/>
        <v>2129</v>
      </c>
      <c r="P32" s="39">
        <f t="shared" si="2"/>
        <v>276</v>
      </c>
      <c r="Q32" s="18">
        <f t="shared" si="3"/>
        <v>296.84432800000002</v>
      </c>
    </row>
    <row r="33" spans="1:17" x14ac:dyDescent="0.25">
      <c r="A33" s="40" t="s">
        <v>589</v>
      </c>
      <c r="B33" s="3">
        <v>355.13299999999998</v>
      </c>
      <c r="C33" s="3">
        <v>454.62099999999998</v>
      </c>
      <c r="D33" s="3">
        <v>473.41699999999997</v>
      </c>
      <c r="E33" s="3">
        <v>408.77100000000002</v>
      </c>
      <c r="F33" s="3">
        <v>405.76299999999998</v>
      </c>
      <c r="G33" s="15">
        <v>2.3620000000000001</v>
      </c>
      <c r="H33" s="15">
        <v>2.4860000000000002</v>
      </c>
      <c r="I33" s="15">
        <v>2.6139999999999999</v>
      </c>
      <c r="J33" s="45">
        <v>0</v>
      </c>
      <c r="K33" s="45">
        <v>347</v>
      </c>
      <c r="L33" s="44"/>
      <c r="M33" s="44"/>
      <c r="N33" s="44"/>
      <c r="O33" s="40" t="str">
        <f t="shared" si="1"/>
        <v>2130</v>
      </c>
      <c r="P33" s="39">
        <f t="shared" si="2"/>
        <v>347</v>
      </c>
      <c r="Q33" s="18">
        <f t="shared" si="3"/>
        <v>1130.1878060000001</v>
      </c>
    </row>
    <row r="34" spans="1:17" x14ac:dyDescent="0.25">
      <c r="A34" s="40" t="s">
        <v>590</v>
      </c>
      <c r="B34" s="3">
        <v>478.66199999999998</v>
      </c>
      <c r="C34" s="3">
        <v>523.40899999999999</v>
      </c>
      <c r="D34" s="3">
        <v>531.89599999999996</v>
      </c>
      <c r="E34" s="3">
        <v>517.42499999999995</v>
      </c>
      <c r="F34" s="3">
        <v>524.02499999999998</v>
      </c>
      <c r="G34" s="15">
        <v>2.3620000000000001</v>
      </c>
      <c r="H34" s="15">
        <v>2.4860000000000002</v>
      </c>
      <c r="I34" s="15">
        <v>2.6139999999999999</v>
      </c>
      <c r="J34" s="45">
        <v>0</v>
      </c>
      <c r="K34" s="45">
        <v>1004</v>
      </c>
      <c r="L34" s="44"/>
      <c r="M34" s="44"/>
      <c r="N34" s="44"/>
      <c r="O34" s="40" t="str">
        <f t="shared" si="1"/>
        <v>2131</v>
      </c>
      <c r="P34" s="39">
        <f t="shared" si="2"/>
        <v>1004</v>
      </c>
      <c r="Q34" s="18">
        <f t="shared" si="3"/>
        <v>1301.1947740000001</v>
      </c>
    </row>
    <row r="35" spans="1:17" x14ac:dyDescent="0.25">
      <c r="A35" s="40" t="s">
        <v>591</v>
      </c>
      <c r="B35" s="3">
        <v>53.613</v>
      </c>
      <c r="C35" s="3">
        <v>144.92400000000001</v>
      </c>
      <c r="D35" s="3">
        <v>313.96100000000001</v>
      </c>
      <c r="E35" s="3">
        <v>138.72300000000001</v>
      </c>
      <c r="F35" s="3">
        <v>177.227</v>
      </c>
      <c r="G35" s="15">
        <v>2.097</v>
      </c>
      <c r="H35" s="15">
        <v>2.2069999999999999</v>
      </c>
      <c r="I35" s="15">
        <v>2.3199999999999998</v>
      </c>
      <c r="J35" s="45">
        <v>0</v>
      </c>
      <c r="K35" s="45">
        <v>84</v>
      </c>
      <c r="L35" s="44"/>
      <c r="M35" s="44"/>
      <c r="N35" s="44"/>
      <c r="O35" s="40" t="str">
        <f t="shared" si="1"/>
        <v>2132</v>
      </c>
      <c r="P35" s="39">
        <f t="shared" si="2"/>
        <v>84</v>
      </c>
      <c r="Q35" s="18">
        <f t="shared" si="3"/>
        <v>319.84726799999999</v>
      </c>
    </row>
    <row r="36" spans="1:17" x14ac:dyDescent="0.25">
      <c r="A36" s="40" t="s">
        <v>592</v>
      </c>
      <c r="B36" s="3">
        <v>5.8120000000000003</v>
      </c>
      <c r="C36" s="3">
        <v>29.7</v>
      </c>
      <c r="D36" s="3">
        <v>55.174999999999997</v>
      </c>
      <c r="E36" s="3">
        <v>29.672000000000001</v>
      </c>
      <c r="F36" s="3">
        <v>36.524999999999999</v>
      </c>
      <c r="G36" s="15">
        <v>2.097</v>
      </c>
      <c r="H36" s="15">
        <v>2.2069999999999999</v>
      </c>
      <c r="I36" s="15">
        <v>2.3199999999999998</v>
      </c>
      <c r="J36" s="45">
        <v>156</v>
      </c>
      <c r="K36" s="45">
        <v>161</v>
      </c>
      <c r="L36" s="44"/>
      <c r="M36" s="44"/>
      <c r="N36" s="44"/>
      <c r="O36" s="40" t="str">
        <f t="shared" si="1"/>
        <v>2133</v>
      </c>
      <c r="P36" s="39">
        <f t="shared" si="2"/>
        <v>161</v>
      </c>
      <c r="Q36" s="18">
        <f t="shared" si="3"/>
        <v>221.5479</v>
      </c>
    </row>
    <row r="37" spans="1:17" x14ac:dyDescent="0.25">
      <c r="A37" s="40" t="s">
        <v>593</v>
      </c>
      <c r="B37" s="3">
        <v>23.956</v>
      </c>
      <c r="C37" s="3">
        <v>61.597999999999999</v>
      </c>
      <c r="D37" s="3">
        <v>79.605999999999995</v>
      </c>
      <c r="E37" s="3">
        <v>62.457999999999998</v>
      </c>
      <c r="F37" s="3">
        <v>60.655999999999999</v>
      </c>
      <c r="G37" s="15">
        <v>2.343</v>
      </c>
      <c r="H37" s="15">
        <v>2.4660000000000002</v>
      </c>
      <c r="I37" s="15">
        <v>2.593</v>
      </c>
      <c r="J37" s="45">
        <v>0</v>
      </c>
      <c r="K37" s="45">
        <v>16</v>
      </c>
      <c r="L37" s="44"/>
      <c r="M37" s="44"/>
      <c r="N37" s="44"/>
      <c r="O37" s="40" t="str">
        <f t="shared" si="1"/>
        <v>2134</v>
      </c>
      <c r="P37" s="39">
        <f t="shared" si="2"/>
        <v>16</v>
      </c>
      <c r="Q37" s="18">
        <f t="shared" si="3"/>
        <v>151.900668</v>
      </c>
    </row>
    <row r="38" spans="1:17" x14ac:dyDescent="0.25">
      <c r="A38" s="40" t="s">
        <v>594</v>
      </c>
      <c r="B38" s="3">
        <v>113.57899999999999</v>
      </c>
      <c r="C38" s="3">
        <v>163.11099999999999</v>
      </c>
      <c r="D38" s="3">
        <v>255.28200000000001</v>
      </c>
      <c r="E38" s="3">
        <v>173.39099999999999</v>
      </c>
      <c r="F38" s="3">
        <v>190.79</v>
      </c>
      <c r="G38" s="15">
        <v>2.097</v>
      </c>
      <c r="H38" s="15">
        <v>2.2069999999999999</v>
      </c>
      <c r="I38" s="15">
        <v>2.3199999999999998</v>
      </c>
      <c r="J38" s="45">
        <v>0</v>
      </c>
      <c r="K38" s="45">
        <v>242</v>
      </c>
      <c r="L38" s="44"/>
      <c r="M38" s="44"/>
      <c r="N38" s="44"/>
      <c r="O38" s="40" t="str">
        <f t="shared" si="1"/>
        <v>2135</v>
      </c>
      <c r="P38" s="39">
        <f t="shared" si="2"/>
        <v>242</v>
      </c>
      <c r="Q38" s="18">
        <f t="shared" si="3"/>
        <v>359.98597699999993</v>
      </c>
    </row>
    <row r="39" spans="1:17" x14ac:dyDescent="0.25">
      <c r="A39" s="40" t="s">
        <v>595</v>
      </c>
      <c r="B39" s="3">
        <v>239.017</v>
      </c>
      <c r="C39" s="3">
        <v>443.13400000000001</v>
      </c>
      <c r="D39" s="3">
        <v>612.80999999999995</v>
      </c>
      <c r="E39" s="3">
        <v>458.44</v>
      </c>
      <c r="F39" s="3">
        <v>483.54700000000003</v>
      </c>
      <c r="G39" s="15">
        <v>2.097</v>
      </c>
      <c r="H39" s="15">
        <v>2.2069999999999999</v>
      </c>
      <c r="I39" s="15">
        <v>2.3199999999999998</v>
      </c>
      <c r="J39" s="45">
        <v>0</v>
      </c>
      <c r="K39" s="45">
        <v>453</v>
      </c>
      <c r="L39" s="44"/>
      <c r="M39" s="44"/>
      <c r="N39" s="44"/>
      <c r="O39" s="40" t="str">
        <f t="shared" si="1"/>
        <v>2136</v>
      </c>
      <c r="P39" s="39">
        <f t="shared" si="2"/>
        <v>453</v>
      </c>
      <c r="Q39" s="18">
        <f t="shared" si="3"/>
        <v>977.99673799999994</v>
      </c>
    </row>
    <row r="40" spans="1:17" x14ac:dyDescent="0.25">
      <c r="A40" s="40" t="s">
        <v>596</v>
      </c>
      <c r="B40" s="3">
        <v>95.524000000000001</v>
      </c>
      <c r="C40" s="3">
        <v>140.05500000000001</v>
      </c>
      <c r="D40" s="3">
        <v>153.64099999999999</v>
      </c>
      <c r="E40" s="3">
        <v>139.291</v>
      </c>
      <c r="F40" s="3">
        <v>112.556</v>
      </c>
      <c r="G40" s="15">
        <v>2.343</v>
      </c>
      <c r="H40" s="15">
        <v>2.4660000000000002</v>
      </c>
      <c r="I40" s="15">
        <v>2.593</v>
      </c>
      <c r="J40" s="45">
        <v>0</v>
      </c>
      <c r="K40" s="45">
        <v>116</v>
      </c>
      <c r="L40" s="44"/>
      <c r="M40" s="44"/>
      <c r="N40" s="44"/>
      <c r="O40" s="40" t="str">
        <f t="shared" si="1"/>
        <v>2137</v>
      </c>
      <c r="P40" s="39">
        <f t="shared" si="2"/>
        <v>116</v>
      </c>
      <c r="Q40" s="18">
        <f t="shared" si="3"/>
        <v>345.37563000000006</v>
      </c>
    </row>
    <row r="41" spans="1:17" x14ac:dyDescent="0.25">
      <c r="A41" s="40" t="s">
        <v>597</v>
      </c>
      <c r="B41" s="3">
        <v>106.437</v>
      </c>
      <c r="C41" s="3">
        <v>186.64500000000001</v>
      </c>
      <c r="D41" s="3">
        <v>217.703</v>
      </c>
      <c r="E41" s="3">
        <v>184.30099999999999</v>
      </c>
      <c r="F41" s="3">
        <v>199.476</v>
      </c>
      <c r="G41" s="15">
        <v>2.343</v>
      </c>
      <c r="H41" s="15">
        <v>2.4660000000000002</v>
      </c>
      <c r="I41" s="15">
        <v>2.593</v>
      </c>
      <c r="J41" s="45">
        <v>0</v>
      </c>
      <c r="K41" s="45">
        <v>129</v>
      </c>
      <c r="L41" s="44"/>
      <c r="M41" s="44"/>
      <c r="N41" s="44"/>
      <c r="O41" s="40" t="str">
        <f t="shared" si="1"/>
        <v>2138</v>
      </c>
      <c r="P41" s="39">
        <f t="shared" si="2"/>
        <v>129</v>
      </c>
      <c r="Q41" s="18">
        <f t="shared" si="3"/>
        <v>460.26657000000006</v>
      </c>
    </row>
    <row r="42" spans="1:17" x14ac:dyDescent="0.25">
      <c r="A42" s="40" t="s">
        <v>598</v>
      </c>
      <c r="B42" s="3">
        <v>734.303</v>
      </c>
      <c r="C42" s="3">
        <v>947.45</v>
      </c>
      <c r="D42" s="3">
        <v>987.14700000000005</v>
      </c>
      <c r="E42" s="3">
        <v>928.65700000000004</v>
      </c>
      <c r="F42" s="3">
        <v>895.92100000000005</v>
      </c>
      <c r="G42" s="15">
        <v>2.343</v>
      </c>
      <c r="H42" s="15">
        <v>2.4660000000000002</v>
      </c>
      <c r="I42" s="15">
        <v>2.593</v>
      </c>
      <c r="J42" s="45">
        <v>0</v>
      </c>
      <c r="K42" s="45">
        <v>782</v>
      </c>
      <c r="L42" s="44"/>
      <c r="M42" s="44"/>
      <c r="N42" s="44"/>
      <c r="O42" s="40" t="str">
        <f t="shared" si="1"/>
        <v>2139</v>
      </c>
      <c r="P42" s="39">
        <f t="shared" si="2"/>
        <v>782</v>
      </c>
      <c r="Q42" s="18">
        <f t="shared" si="3"/>
        <v>2336.4117000000001</v>
      </c>
    </row>
    <row r="43" spans="1:17" x14ac:dyDescent="0.25">
      <c r="A43" s="40" t="s">
        <v>599</v>
      </c>
      <c r="B43" s="3">
        <v>183.304</v>
      </c>
      <c r="C43" s="3">
        <v>208.209</v>
      </c>
      <c r="D43" s="3">
        <v>211.52699999999999</v>
      </c>
      <c r="E43" s="3">
        <v>205.63499999999999</v>
      </c>
      <c r="F43" s="3">
        <v>208.815</v>
      </c>
      <c r="G43" s="15">
        <v>2.343</v>
      </c>
      <c r="H43" s="15">
        <v>2.4660000000000002</v>
      </c>
      <c r="I43" s="15">
        <v>2.593</v>
      </c>
      <c r="J43" s="45">
        <v>0</v>
      </c>
      <c r="K43" s="45">
        <v>305</v>
      </c>
      <c r="L43" s="44"/>
      <c r="M43" s="44"/>
      <c r="N43" s="44"/>
      <c r="O43" s="40" t="str">
        <f t="shared" si="1"/>
        <v>2140</v>
      </c>
      <c r="P43" s="39">
        <f t="shared" si="2"/>
        <v>305</v>
      </c>
      <c r="Q43" s="18">
        <f t="shared" si="3"/>
        <v>513.44339400000001</v>
      </c>
    </row>
    <row r="44" spans="1:17" x14ac:dyDescent="0.25">
      <c r="A44" s="40" t="s">
        <v>600</v>
      </c>
      <c r="B44" s="3">
        <v>10.811999999999999</v>
      </c>
      <c r="C44" s="3">
        <v>25.077000000000002</v>
      </c>
      <c r="D44" s="3">
        <v>47.189</v>
      </c>
      <c r="E44" s="3">
        <v>26.527999999999999</v>
      </c>
      <c r="F44" s="3">
        <v>8.0489999999999995</v>
      </c>
      <c r="G44" s="15">
        <v>2.343</v>
      </c>
      <c r="H44" s="15">
        <v>2.4660000000000002</v>
      </c>
      <c r="I44" s="15">
        <v>2.593</v>
      </c>
      <c r="J44" s="45">
        <v>0</v>
      </c>
      <c r="K44" s="45">
        <v>31</v>
      </c>
      <c r="L44" s="44"/>
      <c r="M44" s="44"/>
      <c r="N44" s="44"/>
      <c r="O44" s="40" t="str">
        <f t="shared" si="1"/>
        <v>2141</v>
      </c>
      <c r="P44" s="39">
        <f t="shared" si="2"/>
        <v>31</v>
      </c>
      <c r="Q44" s="18">
        <f t="shared" si="3"/>
        <v>61.83988200000001</v>
      </c>
    </row>
    <row r="45" spans="1:17" x14ac:dyDescent="0.25">
      <c r="A45" s="40" t="s">
        <v>601</v>
      </c>
      <c r="B45" s="3">
        <v>227.00399999999999</v>
      </c>
      <c r="C45" s="3">
        <v>312.315</v>
      </c>
      <c r="D45" s="3">
        <v>355.49</v>
      </c>
      <c r="E45" s="3">
        <v>315.30799999999999</v>
      </c>
      <c r="F45" s="3">
        <v>315.45400000000001</v>
      </c>
      <c r="G45" s="15">
        <v>2.343</v>
      </c>
      <c r="H45" s="15">
        <v>2.4660000000000002</v>
      </c>
      <c r="I45" s="15">
        <v>2.593</v>
      </c>
      <c r="J45" s="45">
        <v>0</v>
      </c>
      <c r="K45" s="45">
        <v>472</v>
      </c>
      <c r="L45" s="44"/>
      <c r="M45" s="44"/>
      <c r="N45" s="44"/>
      <c r="O45" s="40" t="str">
        <f t="shared" si="1"/>
        <v>2142</v>
      </c>
      <c r="P45" s="39">
        <f t="shared" si="2"/>
        <v>472</v>
      </c>
      <c r="Q45" s="18">
        <f t="shared" si="3"/>
        <v>770.16879000000006</v>
      </c>
    </row>
    <row r="46" spans="1:17" x14ac:dyDescent="0.25">
      <c r="A46" s="40" t="s">
        <v>602</v>
      </c>
      <c r="B46" s="3">
        <v>379.08499999999998</v>
      </c>
      <c r="C46" s="3">
        <v>555.90700000000004</v>
      </c>
      <c r="D46" s="3">
        <v>811.572</v>
      </c>
      <c r="E46" s="3">
        <v>555.37099999999998</v>
      </c>
      <c r="F46" s="3">
        <v>390.92599999999999</v>
      </c>
      <c r="G46" s="15">
        <v>2.343</v>
      </c>
      <c r="H46" s="15">
        <v>2.4660000000000002</v>
      </c>
      <c r="I46" s="15">
        <v>2.593</v>
      </c>
      <c r="J46" s="45">
        <v>0</v>
      </c>
      <c r="K46" s="45">
        <v>547</v>
      </c>
      <c r="L46" s="44"/>
      <c r="M46" s="44"/>
      <c r="N46" s="44"/>
      <c r="O46" s="40" t="str">
        <f t="shared" si="1"/>
        <v>2144</v>
      </c>
      <c r="P46" s="39">
        <f t="shared" si="2"/>
        <v>547</v>
      </c>
      <c r="Q46" s="18">
        <f t="shared" si="3"/>
        <v>1370.8666620000001</v>
      </c>
    </row>
    <row r="47" spans="1:17" x14ac:dyDescent="0.25">
      <c r="A47" s="40" t="s">
        <v>603</v>
      </c>
      <c r="B47" s="3">
        <v>52.404000000000003</v>
      </c>
      <c r="C47" s="3">
        <v>56.651000000000003</v>
      </c>
      <c r="D47" s="3">
        <v>69.063000000000002</v>
      </c>
      <c r="E47" s="3">
        <v>59.695</v>
      </c>
      <c r="F47" s="3">
        <v>54.066000000000003</v>
      </c>
      <c r="G47" s="15">
        <v>2.343</v>
      </c>
      <c r="H47" s="15">
        <v>2.4660000000000002</v>
      </c>
      <c r="I47" s="15">
        <v>2.593</v>
      </c>
      <c r="J47" s="45">
        <v>0</v>
      </c>
      <c r="K47" s="45">
        <v>136</v>
      </c>
      <c r="L47" s="44"/>
      <c r="M47" s="44"/>
      <c r="N47" s="44"/>
      <c r="O47" s="40" t="str">
        <f t="shared" si="1"/>
        <v>2145</v>
      </c>
      <c r="P47" s="39">
        <f t="shared" si="2"/>
        <v>136</v>
      </c>
      <c r="Q47" s="18">
        <f t="shared" si="3"/>
        <v>139.70136600000001</v>
      </c>
    </row>
    <row r="48" spans="1:17" x14ac:dyDescent="0.25">
      <c r="A48" s="40" t="s">
        <v>604</v>
      </c>
      <c r="B48" s="3">
        <v>186.34299999999999</v>
      </c>
      <c r="C48" s="3">
        <v>222.721</v>
      </c>
      <c r="D48" s="3">
        <v>331.61900000000003</v>
      </c>
      <c r="E48" s="3">
        <v>229.37200000000001</v>
      </c>
      <c r="F48" s="3">
        <v>212.21700000000001</v>
      </c>
      <c r="G48" s="15">
        <v>2.694</v>
      </c>
      <c r="H48" s="15">
        <v>2.8359999999999999</v>
      </c>
      <c r="I48" s="15">
        <v>2.9820000000000002</v>
      </c>
      <c r="J48" s="45">
        <v>0</v>
      </c>
      <c r="K48" s="45">
        <v>413</v>
      </c>
      <c r="L48" s="44"/>
      <c r="M48" s="44"/>
      <c r="N48" s="44"/>
      <c r="O48" s="40" t="str">
        <f t="shared" si="1"/>
        <v>2201</v>
      </c>
      <c r="P48" s="39">
        <f t="shared" si="2"/>
        <v>413</v>
      </c>
      <c r="Q48" s="18">
        <f t="shared" si="3"/>
        <v>631.63675599999999</v>
      </c>
    </row>
    <row r="49" spans="1:17" x14ac:dyDescent="0.25">
      <c r="A49" s="40" t="s">
        <v>605</v>
      </c>
      <c r="B49" s="3">
        <v>483.50200000000001</v>
      </c>
      <c r="C49" s="3">
        <v>526.995</v>
      </c>
      <c r="D49" s="3">
        <v>621.12400000000002</v>
      </c>
      <c r="E49" s="3">
        <v>534.26700000000005</v>
      </c>
      <c r="F49" s="3">
        <v>515.9</v>
      </c>
      <c r="G49" s="15">
        <v>2.694</v>
      </c>
      <c r="H49" s="15">
        <v>2.8359999999999999</v>
      </c>
      <c r="I49" s="15">
        <v>2.9820000000000002</v>
      </c>
      <c r="J49" s="45">
        <v>0</v>
      </c>
      <c r="K49" s="45">
        <v>1212</v>
      </c>
      <c r="L49" s="44"/>
      <c r="M49" s="44"/>
      <c r="N49" s="44"/>
      <c r="O49" s="40" t="str">
        <f t="shared" si="1"/>
        <v>2202</v>
      </c>
      <c r="P49" s="39">
        <f t="shared" si="2"/>
        <v>1212</v>
      </c>
      <c r="Q49" s="18">
        <f t="shared" si="3"/>
        <v>1494.55782</v>
      </c>
    </row>
    <row r="50" spans="1:17" x14ac:dyDescent="0.25">
      <c r="A50" s="40" t="s">
        <v>606</v>
      </c>
      <c r="B50" s="3">
        <v>75.152000000000001</v>
      </c>
      <c r="C50" s="3">
        <v>76.950999999999993</v>
      </c>
      <c r="D50" s="3">
        <v>80.462999999999994</v>
      </c>
      <c r="E50" s="3">
        <v>77.741</v>
      </c>
      <c r="F50" s="3">
        <v>75.802999999999997</v>
      </c>
      <c r="G50" s="15">
        <v>2.694</v>
      </c>
      <c r="H50" s="15">
        <v>2.8359999999999999</v>
      </c>
      <c r="I50" s="15">
        <v>2.9820000000000002</v>
      </c>
      <c r="J50" s="45">
        <v>0</v>
      </c>
      <c r="K50" s="45">
        <v>197</v>
      </c>
      <c r="L50" s="44"/>
      <c r="M50" s="44"/>
      <c r="N50" s="44"/>
      <c r="O50" s="40" t="str">
        <f t="shared" si="1"/>
        <v>2203</v>
      </c>
      <c r="P50" s="39">
        <f t="shared" si="2"/>
        <v>197</v>
      </c>
      <c r="Q50" s="18">
        <f t="shared" si="3"/>
        <v>218.23303599999997</v>
      </c>
    </row>
    <row r="51" spans="1:17" x14ac:dyDescent="0.25">
      <c r="A51" s="40" t="s">
        <v>607</v>
      </c>
      <c r="B51" s="3">
        <v>82.153000000000006</v>
      </c>
      <c r="C51" s="3">
        <v>85.908000000000001</v>
      </c>
      <c r="D51" s="3">
        <v>93.784000000000006</v>
      </c>
      <c r="E51" s="3">
        <v>83.146000000000001</v>
      </c>
      <c r="F51" s="3">
        <v>86.921000000000006</v>
      </c>
      <c r="G51" s="15">
        <v>2.694</v>
      </c>
      <c r="H51" s="15">
        <v>2.8359999999999999</v>
      </c>
      <c r="I51" s="15">
        <v>2.9820000000000002</v>
      </c>
      <c r="J51" s="45">
        <v>0</v>
      </c>
      <c r="K51" s="45">
        <v>187</v>
      </c>
      <c r="L51" s="44"/>
      <c r="M51" s="44"/>
      <c r="N51" s="44"/>
      <c r="O51" s="40" t="str">
        <f t="shared" si="1"/>
        <v>2204</v>
      </c>
      <c r="P51" s="39">
        <f t="shared" si="2"/>
        <v>187</v>
      </c>
      <c r="Q51" s="18">
        <f t="shared" si="3"/>
        <v>243.635088</v>
      </c>
    </row>
    <row r="52" spans="1:17" x14ac:dyDescent="0.25">
      <c r="A52" s="40" t="s">
        <v>608</v>
      </c>
      <c r="B52" s="3">
        <v>196.095</v>
      </c>
      <c r="C52" s="3">
        <v>200.43600000000001</v>
      </c>
      <c r="D52" s="3">
        <v>210.18600000000001</v>
      </c>
      <c r="E52" s="3">
        <v>199.87</v>
      </c>
      <c r="F52" s="3">
        <v>199.92</v>
      </c>
      <c r="G52" s="15">
        <v>2.5990000000000002</v>
      </c>
      <c r="H52" s="15">
        <v>2.7360000000000002</v>
      </c>
      <c r="I52" s="15">
        <v>2.8769999999999998</v>
      </c>
      <c r="J52" s="45">
        <v>0</v>
      </c>
      <c r="K52" s="45">
        <v>476</v>
      </c>
      <c r="L52" s="44"/>
      <c r="M52" s="44"/>
      <c r="N52" s="44"/>
      <c r="O52" s="40" t="str">
        <f t="shared" si="1"/>
        <v>2205</v>
      </c>
      <c r="P52" s="39">
        <f t="shared" si="2"/>
        <v>476</v>
      </c>
      <c r="Q52" s="18">
        <f t="shared" si="3"/>
        <v>548.39289600000006</v>
      </c>
    </row>
    <row r="53" spans="1:17" x14ac:dyDescent="0.25">
      <c r="A53" s="40" t="s">
        <v>609</v>
      </c>
      <c r="B53" s="3">
        <v>401.60399999999998</v>
      </c>
      <c r="C53" s="3">
        <v>467.21199999999999</v>
      </c>
      <c r="D53" s="3">
        <v>603.096</v>
      </c>
      <c r="E53" s="3">
        <v>469.50900000000001</v>
      </c>
      <c r="F53" s="3">
        <v>498.577</v>
      </c>
      <c r="G53" s="15">
        <v>2.5329999999999999</v>
      </c>
      <c r="H53" s="15">
        <v>2.6659999999999999</v>
      </c>
      <c r="I53" s="15">
        <v>2.8029999999999999</v>
      </c>
      <c r="J53" s="45">
        <v>0</v>
      </c>
      <c r="K53" s="45">
        <v>919</v>
      </c>
      <c r="L53" s="44"/>
      <c r="M53" s="44"/>
      <c r="N53" s="44"/>
      <c r="O53" s="40" t="str">
        <f t="shared" si="1"/>
        <v>2206</v>
      </c>
      <c r="P53" s="39">
        <f t="shared" si="2"/>
        <v>919</v>
      </c>
      <c r="Q53" s="18">
        <f t="shared" si="3"/>
        <v>1245.587192</v>
      </c>
    </row>
    <row r="54" spans="1:17" x14ac:dyDescent="0.25">
      <c r="A54" s="40" t="s">
        <v>610</v>
      </c>
      <c r="B54" s="3">
        <v>100.15900000000001</v>
      </c>
      <c r="C54" s="3">
        <v>110.02800000000001</v>
      </c>
      <c r="D54" s="3">
        <v>131.239</v>
      </c>
      <c r="E54" s="3">
        <v>104.39100000000001</v>
      </c>
      <c r="F54" s="3">
        <v>113.959</v>
      </c>
      <c r="G54" s="15">
        <v>2.6</v>
      </c>
      <c r="H54" s="15">
        <v>2.7360000000000002</v>
      </c>
      <c r="I54" s="15">
        <v>2.8769999999999998</v>
      </c>
      <c r="J54" s="45">
        <v>0</v>
      </c>
      <c r="K54" s="45">
        <v>260</v>
      </c>
      <c r="L54" s="44"/>
      <c r="M54" s="44"/>
      <c r="N54" s="44"/>
      <c r="O54" s="40" t="str">
        <f t="shared" si="1"/>
        <v>2207</v>
      </c>
      <c r="P54" s="39">
        <f t="shared" si="2"/>
        <v>260</v>
      </c>
      <c r="Q54" s="18">
        <f t="shared" si="3"/>
        <v>301.03660800000006</v>
      </c>
    </row>
    <row r="55" spans="1:17" x14ac:dyDescent="0.25">
      <c r="A55" s="40" t="s">
        <v>611</v>
      </c>
      <c r="B55" s="3">
        <v>145.69499999999999</v>
      </c>
      <c r="C55" s="3">
        <v>154.42599999999999</v>
      </c>
      <c r="D55" s="3">
        <v>173.29599999999999</v>
      </c>
      <c r="E55" s="3">
        <v>153.476</v>
      </c>
      <c r="F55" s="3">
        <v>157.22499999999999</v>
      </c>
      <c r="G55" s="15">
        <v>2.5990000000000002</v>
      </c>
      <c r="H55" s="15">
        <v>2.7360000000000002</v>
      </c>
      <c r="I55" s="15">
        <v>2.8769999999999998</v>
      </c>
      <c r="J55" s="45">
        <v>0</v>
      </c>
      <c r="K55" s="45">
        <v>345</v>
      </c>
      <c r="L55" s="44"/>
      <c r="M55" s="44"/>
      <c r="N55" s="44"/>
      <c r="O55" s="40" t="str">
        <f t="shared" si="1"/>
        <v>2208</v>
      </c>
      <c r="P55" s="39">
        <f t="shared" si="2"/>
        <v>345</v>
      </c>
      <c r="Q55" s="18">
        <f t="shared" si="3"/>
        <v>422.50953600000003</v>
      </c>
    </row>
    <row r="56" spans="1:17" x14ac:dyDescent="0.25">
      <c r="A56" s="40" t="s">
        <v>612</v>
      </c>
      <c r="B56" s="3">
        <v>77.805999999999997</v>
      </c>
      <c r="C56" s="3">
        <v>85.631</v>
      </c>
      <c r="D56" s="3">
        <v>104.578</v>
      </c>
      <c r="E56" s="3">
        <v>85.286000000000001</v>
      </c>
      <c r="F56" s="3">
        <v>79.563000000000002</v>
      </c>
      <c r="G56" s="15">
        <v>2.5329999999999999</v>
      </c>
      <c r="H56" s="15">
        <v>2.6659999999999999</v>
      </c>
      <c r="I56" s="15">
        <v>2.8029999999999999</v>
      </c>
      <c r="J56" s="45">
        <v>0</v>
      </c>
      <c r="K56" s="45">
        <v>233</v>
      </c>
      <c r="L56" s="44"/>
      <c r="M56" s="44"/>
      <c r="N56" s="44"/>
      <c r="O56" s="40" t="str">
        <f t="shared" si="1"/>
        <v>2209</v>
      </c>
      <c r="P56" s="39">
        <f t="shared" si="2"/>
        <v>233</v>
      </c>
      <c r="Q56" s="18">
        <f t="shared" si="3"/>
        <v>228.29224600000001</v>
      </c>
    </row>
    <row r="57" spans="1:17" x14ac:dyDescent="0.25">
      <c r="A57" s="40" t="s">
        <v>613</v>
      </c>
      <c r="B57" s="3">
        <v>276.81099999999998</v>
      </c>
      <c r="C57" s="3">
        <v>286.42099999999999</v>
      </c>
      <c r="D57" s="3">
        <v>310.12099999999998</v>
      </c>
      <c r="E57" s="3">
        <v>288.78699999999998</v>
      </c>
      <c r="F57" s="3">
        <v>289.75299999999999</v>
      </c>
      <c r="G57" s="15">
        <v>2.5329999999999999</v>
      </c>
      <c r="H57" s="15">
        <v>2.6659999999999999</v>
      </c>
      <c r="I57" s="15">
        <v>2.8029999999999999</v>
      </c>
      <c r="J57" s="45">
        <v>0</v>
      </c>
      <c r="K57" s="45">
        <v>734</v>
      </c>
      <c r="L57" s="44"/>
      <c r="M57" s="44"/>
      <c r="N57" s="44"/>
      <c r="O57" s="40" t="str">
        <f t="shared" si="1"/>
        <v>2210</v>
      </c>
      <c r="P57" s="39">
        <f t="shared" si="2"/>
        <v>734</v>
      </c>
      <c r="Q57" s="18">
        <f t="shared" si="3"/>
        <v>763.598386</v>
      </c>
    </row>
    <row r="58" spans="1:17" x14ac:dyDescent="0.25">
      <c r="A58" s="40" t="s">
        <v>614</v>
      </c>
      <c r="B58" s="3">
        <v>134.77000000000001</v>
      </c>
      <c r="C58" s="3">
        <v>141.42599999999999</v>
      </c>
      <c r="D58" s="3">
        <v>152.142</v>
      </c>
      <c r="E58" s="3">
        <v>146.91900000000001</v>
      </c>
      <c r="F58" s="3">
        <v>143.15700000000001</v>
      </c>
      <c r="G58" s="15">
        <v>2.5329999999999999</v>
      </c>
      <c r="H58" s="15">
        <v>2.6659999999999999</v>
      </c>
      <c r="I58" s="15">
        <v>2.8029999999999999</v>
      </c>
      <c r="J58" s="45">
        <v>0</v>
      </c>
      <c r="K58" s="45">
        <v>443</v>
      </c>
      <c r="L58" s="44"/>
      <c r="M58" s="44"/>
      <c r="N58" s="44"/>
      <c r="O58" s="40" t="str">
        <f t="shared" si="1"/>
        <v>2211</v>
      </c>
      <c r="P58" s="39">
        <f t="shared" si="2"/>
        <v>443</v>
      </c>
      <c r="Q58" s="18">
        <f t="shared" si="3"/>
        <v>377.04171599999995</v>
      </c>
    </row>
    <row r="59" spans="1:17" x14ac:dyDescent="0.25">
      <c r="A59" s="40" t="s">
        <v>615</v>
      </c>
      <c r="B59" s="3">
        <v>53.473999999999997</v>
      </c>
      <c r="C59" s="3">
        <v>65.138000000000005</v>
      </c>
      <c r="D59" s="3">
        <v>87.129000000000005</v>
      </c>
      <c r="E59" s="3">
        <v>69.188000000000002</v>
      </c>
      <c r="F59" s="3">
        <v>66.319999999999993</v>
      </c>
      <c r="G59" s="15">
        <v>2.5990000000000002</v>
      </c>
      <c r="H59" s="15">
        <v>2.7360000000000002</v>
      </c>
      <c r="I59" s="15">
        <v>2.8769999999999998</v>
      </c>
      <c r="J59" s="45">
        <v>0</v>
      </c>
      <c r="K59" s="45">
        <v>100</v>
      </c>
      <c r="L59" s="44"/>
      <c r="M59" s="44"/>
      <c r="N59" s="44"/>
      <c r="O59" s="40" t="str">
        <f t="shared" si="1"/>
        <v>2212</v>
      </c>
      <c r="P59" s="39">
        <f t="shared" si="2"/>
        <v>100</v>
      </c>
      <c r="Q59" s="18">
        <f t="shared" si="3"/>
        <v>178.21756800000003</v>
      </c>
    </row>
    <row r="60" spans="1:17" x14ac:dyDescent="0.25">
      <c r="A60" s="40" t="s">
        <v>616</v>
      </c>
      <c r="B60" s="3">
        <v>452.18700000000001</v>
      </c>
      <c r="C60" s="3">
        <v>483.68599999999998</v>
      </c>
      <c r="D60" s="3">
        <v>547.375</v>
      </c>
      <c r="E60" s="3">
        <v>501.55599999999998</v>
      </c>
      <c r="F60" s="3">
        <v>499.60199999999998</v>
      </c>
      <c r="G60" s="15">
        <v>2.5990000000000002</v>
      </c>
      <c r="H60" s="15">
        <v>2.7360000000000002</v>
      </c>
      <c r="I60" s="15">
        <v>2.8769999999999998</v>
      </c>
      <c r="J60" s="45">
        <v>0</v>
      </c>
      <c r="K60" s="45">
        <v>1210</v>
      </c>
      <c r="L60" s="44"/>
      <c r="M60" s="44"/>
      <c r="N60" s="44"/>
      <c r="O60" s="40" t="str">
        <f t="shared" si="1"/>
        <v>2213</v>
      </c>
      <c r="P60" s="39">
        <f t="shared" si="2"/>
        <v>1210</v>
      </c>
      <c r="Q60" s="18">
        <f t="shared" si="3"/>
        <v>1323.364896</v>
      </c>
    </row>
    <row r="61" spans="1:17" x14ac:dyDescent="0.25">
      <c r="A61" s="40" t="s">
        <v>617</v>
      </c>
      <c r="B61" s="3">
        <v>324.12599999999998</v>
      </c>
      <c r="C61" s="3">
        <v>347.03500000000003</v>
      </c>
      <c r="D61" s="3">
        <v>386.77</v>
      </c>
      <c r="E61" s="3">
        <v>357.452</v>
      </c>
      <c r="F61" s="3">
        <v>357.44900000000001</v>
      </c>
      <c r="G61" s="15">
        <v>2.5329999999999999</v>
      </c>
      <c r="H61" s="15">
        <v>2.6659999999999999</v>
      </c>
      <c r="I61" s="15">
        <v>2.8029999999999999</v>
      </c>
      <c r="J61" s="45">
        <v>0</v>
      </c>
      <c r="K61" s="45">
        <v>704</v>
      </c>
      <c r="L61" s="44"/>
      <c r="M61" s="44"/>
      <c r="N61" s="44"/>
      <c r="O61" s="40" t="str">
        <f t="shared" si="1"/>
        <v>2214</v>
      </c>
      <c r="P61" s="39">
        <f t="shared" si="2"/>
        <v>704</v>
      </c>
      <c r="Q61" s="18">
        <f t="shared" si="3"/>
        <v>925.19531000000006</v>
      </c>
    </row>
    <row r="62" spans="1:17" x14ac:dyDescent="0.25">
      <c r="A62" s="40" t="s">
        <v>618</v>
      </c>
      <c r="B62" s="3">
        <v>292.81700000000001</v>
      </c>
      <c r="C62" s="3">
        <v>316.75200000000001</v>
      </c>
      <c r="D62" s="3">
        <v>361.10199999999998</v>
      </c>
      <c r="E62" s="3">
        <v>328.29399999999998</v>
      </c>
      <c r="F62" s="3">
        <v>303.858</v>
      </c>
      <c r="G62" s="15">
        <v>2.5329999999999999</v>
      </c>
      <c r="H62" s="15">
        <v>2.6659999999999999</v>
      </c>
      <c r="I62" s="15">
        <v>2.8029999999999999</v>
      </c>
      <c r="J62" s="45">
        <v>0</v>
      </c>
      <c r="K62" s="45">
        <v>636</v>
      </c>
      <c r="L62" s="44"/>
      <c r="M62" s="44"/>
      <c r="N62" s="44"/>
      <c r="O62" s="40" t="str">
        <f t="shared" si="1"/>
        <v>2216</v>
      </c>
      <c r="P62" s="39">
        <f t="shared" si="2"/>
        <v>636</v>
      </c>
      <c r="Q62" s="18">
        <f t="shared" si="3"/>
        <v>844.46083199999998</v>
      </c>
    </row>
    <row r="63" spans="1:17" x14ac:dyDescent="0.25">
      <c r="A63" s="40" t="s">
        <v>619</v>
      </c>
      <c r="B63" s="3">
        <v>412.22199999999998</v>
      </c>
      <c r="C63" s="3">
        <v>503.36700000000002</v>
      </c>
      <c r="D63" s="3">
        <v>610.02499999999998</v>
      </c>
      <c r="E63" s="3">
        <v>531.80200000000002</v>
      </c>
      <c r="F63" s="3">
        <v>495.29399999999998</v>
      </c>
      <c r="G63" s="15">
        <v>2.5329999999999999</v>
      </c>
      <c r="H63" s="15">
        <v>2.6659999999999999</v>
      </c>
      <c r="I63" s="15">
        <v>2.8029999999999999</v>
      </c>
      <c r="J63" s="45">
        <v>0</v>
      </c>
      <c r="K63" s="45">
        <v>829</v>
      </c>
      <c r="L63" s="44"/>
      <c r="M63" s="44"/>
      <c r="N63" s="44"/>
      <c r="O63" s="40" t="str">
        <f t="shared" si="1"/>
        <v>2217</v>
      </c>
      <c r="P63" s="39">
        <f t="shared" si="2"/>
        <v>829</v>
      </c>
      <c r="Q63" s="18">
        <f t="shared" si="3"/>
        <v>1341.976422</v>
      </c>
    </row>
    <row r="64" spans="1:17" x14ac:dyDescent="0.25">
      <c r="A64" s="40" t="s">
        <v>620</v>
      </c>
      <c r="B64" s="3">
        <v>340.911</v>
      </c>
      <c r="C64" s="3">
        <v>353.072</v>
      </c>
      <c r="D64" s="3">
        <v>373.798</v>
      </c>
      <c r="E64" s="3">
        <v>360.07299999999998</v>
      </c>
      <c r="F64" s="3">
        <v>358.96199999999999</v>
      </c>
      <c r="G64" s="15">
        <v>2.5990000000000002</v>
      </c>
      <c r="H64" s="15">
        <v>2.7360000000000002</v>
      </c>
      <c r="I64" s="15">
        <v>2.8769999999999998</v>
      </c>
      <c r="J64" s="45">
        <v>0</v>
      </c>
      <c r="K64" s="45">
        <v>847</v>
      </c>
      <c r="L64" s="44"/>
      <c r="M64" s="44"/>
      <c r="N64" s="44"/>
      <c r="O64" s="40" t="str">
        <f t="shared" si="1"/>
        <v>2218</v>
      </c>
      <c r="P64" s="39">
        <f t="shared" si="2"/>
        <v>847</v>
      </c>
      <c r="Q64" s="18">
        <f t="shared" si="3"/>
        <v>966.00499200000013</v>
      </c>
    </row>
    <row r="65" spans="1:17" x14ac:dyDescent="0.25">
      <c r="A65" s="40" t="s">
        <v>621</v>
      </c>
      <c r="B65" s="3">
        <v>236.96700000000001</v>
      </c>
      <c r="C65" s="3">
        <v>262.95999999999998</v>
      </c>
      <c r="D65" s="3">
        <v>296.62</v>
      </c>
      <c r="E65" s="3">
        <v>269.15800000000002</v>
      </c>
      <c r="F65" s="3">
        <v>273.27100000000002</v>
      </c>
      <c r="G65" s="15">
        <v>2.5329999999999999</v>
      </c>
      <c r="H65" s="15">
        <v>2.6659999999999999</v>
      </c>
      <c r="I65" s="15">
        <v>2.8029999999999999</v>
      </c>
      <c r="J65" s="45">
        <v>0</v>
      </c>
      <c r="K65" s="45">
        <v>539</v>
      </c>
      <c r="L65" s="44"/>
      <c r="M65" s="44"/>
      <c r="N65" s="44"/>
      <c r="O65" s="40" t="str">
        <f t="shared" si="1"/>
        <v>2219</v>
      </c>
      <c r="P65" s="39">
        <f t="shared" si="2"/>
        <v>539</v>
      </c>
      <c r="Q65" s="18">
        <f t="shared" si="3"/>
        <v>701.05135999999993</v>
      </c>
    </row>
    <row r="66" spans="1:17" x14ac:dyDescent="0.25">
      <c r="A66" s="40" t="s">
        <v>622</v>
      </c>
      <c r="B66" s="3">
        <v>103.23099999999999</v>
      </c>
      <c r="C66" s="3">
        <v>119.169</v>
      </c>
      <c r="D66" s="3">
        <v>136.32300000000001</v>
      </c>
      <c r="E66" s="3">
        <v>126.364</v>
      </c>
      <c r="F66" s="3">
        <v>124.401</v>
      </c>
      <c r="G66" s="15">
        <v>2.5329999999999999</v>
      </c>
      <c r="H66" s="15">
        <v>2.6659999999999999</v>
      </c>
      <c r="I66" s="15">
        <v>2.8029999999999999</v>
      </c>
      <c r="J66" s="45">
        <v>0</v>
      </c>
      <c r="K66" s="45">
        <v>199</v>
      </c>
      <c r="L66" s="44"/>
      <c r="M66" s="44"/>
      <c r="N66" s="44"/>
      <c r="O66" s="40" t="str">
        <f t="shared" si="1"/>
        <v>2220</v>
      </c>
      <c r="P66" s="39">
        <f t="shared" si="2"/>
        <v>199</v>
      </c>
      <c r="Q66" s="18">
        <f t="shared" si="3"/>
        <v>317.70455399999997</v>
      </c>
    </row>
    <row r="67" spans="1:17" x14ac:dyDescent="0.25">
      <c r="A67" s="40" t="s">
        <v>623</v>
      </c>
      <c r="B67" s="3">
        <v>398.46899999999999</v>
      </c>
      <c r="C67" s="3">
        <v>439.07799999999997</v>
      </c>
      <c r="D67" s="3">
        <v>462.93299999999999</v>
      </c>
      <c r="E67" s="3">
        <v>447.26499999999999</v>
      </c>
      <c r="F67" s="3">
        <v>449.42899999999997</v>
      </c>
      <c r="G67" s="15">
        <v>2.0590000000000002</v>
      </c>
      <c r="H67" s="15">
        <v>2.1669999999999998</v>
      </c>
      <c r="I67" s="15">
        <v>2.278</v>
      </c>
      <c r="J67" s="45">
        <v>0</v>
      </c>
      <c r="K67" s="45">
        <v>659</v>
      </c>
      <c r="L67" s="44"/>
      <c r="M67" s="44"/>
      <c r="N67" s="44"/>
      <c r="O67" s="40" t="str">
        <f t="shared" si="1"/>
        <v>2221</v>
      </c>
      <c r="P67" s="39">
        <f t="shared" si="2"/>
        <v>659</v>
      </c>
      <c r="Q67" s="18">
        <f t="shared" si="3"/>
        <v>951.48202599999991</v>
      </c>
    </row>
    <row r="68" spans="1:17" x14ac:dyDescent="0.25">
      <c r="A68" s="40" t="s">
        <v>624</v>
      </c>
      <c r="B68" s="3">
        <v>340.077</v>
      </c>
      <c r="C68" s="3">
        <v>364.82900000000001</v>
      </c>
      <c r="D68" s="3">
        <v>377.00099999999998</v>
      </c>
      <c r="E68" s="3">
        <v>353.26900000000001</v>
      </c>
      <c r="F68" s="3">
        <v>369.81299999999999</v>
      </c>
      <c r="G68" s="15">
        <v>2.0590000000000002</v>
      </c>
      <c r="H68" s="15">
        <v>2.1669999999999998</v>
      </c>
      <c r="I68" s="15">
        <v>2.278</v>
      </c>
      <c r="J68" s="45">
        <v>0</v>
      </c>
      <c r="K68" s="45">
        <v>636</v>
      </c>
      <c r="L68" s="44"/>
      <c r="M68" s="44"/>
      <c r="N68" s="44"/>
      <c r="O68" s="40" t="str">
        <f t="shared" si="1"/>
        <v>2222</v>
      </c>
      <c r="P68" s="39">
        <f t="shared" si="2"/>
        <v>636</v>
      </c>
      <c r="Q68" s="18">
        <f t="shared" si="3"/>
        <v>790.58444299999996</v>
      </c>
    </row>
    <row r="69" spans="1:17" x14ac:dyDescent="0.25">
      <c r="A69" s="40" t="s">
        <v>625</v>
      </c>
      <c r="B69" s="3">
        <v>712.303</v>
      </c>
      <c r="C69" s="3">
        <v>738.08299999999997</v>
      </c>
      <c r="D69" s="3">
        <v>753.95100000000002</v>
      </c>
      <c r="E69" s="3">
        <v>738.21900000000005</v>
      </c>
      <c r="F69" s="3">
        <v>734.94299999999998</v>
      </c>
      <c r="G69" s="15">
        <v>2.5329999999999999</v>
      </c>
      <c r="H69" s="15">
        <v>2.6659999999999999</v>
      </c>
      <c r="I69" s="15">
        <v>2.8029999999999999</v>
      </c>
      <c r="J69" s="45">
        <v>0</v>
      </c>
      <c r="K69" s="45">
        <v>1522</v>
      </c>
      <c r="L69" s="44"/>
      <c r="M69" s="44"/>
      <c r="N69" s="44"/>
      <c r="O69" s="40" t="str">
        <f t="shared" ref="O69:O132" si="4">A69</f>
        <v>2223</v>
      </c>
      <c r="P69" s="39">
        <f t="shared" ref="P69:P132" si="5">K69</f>
        <v>1522</v>
      </c>
      <c r="Q69" s="18">
        <f t="shared" ref="Q69:Q132" si="6">C69*H69+J69</f>
        <v>1967.7292779999998</v>
      </c>
    </row>
    <row r="70" spans="1:17" x14ac:dyDescent="0.25">
      <c r="A70" s="40" t="s">
        <v>626</v>
      </c>
      <c r="B70" s="3">
        <v>616.06500000000005</v>
      </c>
      <c r="C70" s="3">
        <v>699.55399999999997</v>
      </c>
      <c r="D70" s="3">
        <v>778.42499999999995</v>
      </c>
      <c r="E70" s="3">
        <v>713.02200000000005</v>
      </c>
      <c r="F70" s="3">
        <v>723.93299999999999</v>
      </c>
      <c r="G70" s="15">
        <v>2.6560000000000001</v>
      </c>
      <c r="H70" s="15">
        <v>2.7959999999999998</v>
      </c>
      <c r="I70" s="15">
        <v>2.94</v>
      </c>
      <c r="J70" s="45">
        <v>0</v>
      </c>
      <c r="K70" s="45">
        <v>1480</v>
      </c>
      <c r="L70" s="44"/>
      <c r="M70" s="44"/>
      <c r="N70" s="44"/>
      <c r="O70" s="40" t="str">
        <f t="shared" si="4"/>
        <v>2224</v>
      </c>
      <c r="P70" s="39">
        <f t="shared" si="5"/>
        <v>1480</v>
      </c>
      <c r="Q70" s="18">
        <f t="shared" si="6"/>
        <v>1955.9529839999998</v>
      </c>
    </row>
    <row r="71" spans="1:17" x14ac:dyDescent="0.25">
      <c r="A71" s="40" t="s">
        <v>627</v>
      </c>
      <c r="B71" s="3">
        <v>631.30899999999997</v>
      </c>
      <c r="C71" s="3">
        <v>687.68399999999997</v>
      </c>
      <c r="D71" s="3">
        <v>730.3</v>
      </c>
      <c r="E71" s="3">
        <v>684.375</v>
      </c>
      <c r="F71" s="3">
        <v>704.37</v>
      </c>
      <c r="G71" s="15">
        <v>2.41</v>
      </c>
      <c r="H71" s="15">
        <v>2.536</v>
      </c>
      <c r="I71" s="15">
        <v>2.6669999999999998</v>
      </c>
      <c r="J71" s="45">
        <v>0</v>
      </c>
      <c r="K71" s="45">
        <v>1288</v>
      </c>
      <c r="L71" s="44"/>
      <c r="M71" s="44"/>
      <c r="N71" s="44"/>
      <c r="O71" s="40" t="str">
        <f t="shared" si="4"/>
        <v>2225</v>
      </c>
      <c r="P71" s="39">
        <f t="shared" si="5"/>
        <v>1288</v>
      </c>
      <c r="Q71" s="18">
        <f t="shared" si="6"/>
        <v>1743.9666239999999</v>
      </c>
    </row>
    <row r="72" spans="1:17" x14ac:dyDescent="0.25">
      <c r="A72" s="40" t="s">
        <v>628</v>
      </c>
      <c r="B72" s="3">
        <v>1527.9490000000001</v>
      </c>
      <c r="C72" s="3">
        <v>1594.845</v>
      </c>
      <c r="D72" s="3">
        <v>1616.8119999999999</v>
      </c>
      <c r="E72" s="3">
        <v>1434.413</v>
      </c>
      <c r="F72" s="3">
        <v>1604.473</v>
      </c>
      <c r="G72" s="15">
        <v>2.0590000000000002</v>
      </c>
      <c r="H72" s="15">
        <v>2.1669999999999998</v>
      </c>
      <c r="I72" s="15">
        <v>2.278</v>
      </c>
      <c r="J72" s="45">
        <v>0</v>
      </c>
      <c r="K72" s="45">
        <v>2383</v>
      </c>
      <c r="L72" s="44"/>
      <c r="M72" s="44"/>
      <c r="N72" s="44"/>
      <c r="O72" s="40" t="str">
        <f t="shared" si="4"/>
        <v>2226</v>
      </c>
      <c r="P72" s="39">
        <f t="shared" si="5"/>
        <v>2383</v>
      </c>
      <c r="Q72" s="18">
        <f t="shared" si="6"/>
        <v>3456.0291149999998</v>
      </c>
    </row>
    <row r="73" spans="1:17" x14ac:dyDescent="0.25">
      <c r="A73" s="40" t="s">
        <v>629</v>
      </c>
      <c r="B73" s="3">
        <v>123.077</v>
      </c>
      <c r="C73" s="3">
        <v>189.25399999999999</v>
      </c>
      <c r="D73" s="3">
        <v>238.11699999999999</v>
      </c>
      <c r="E73" s="3">
        <v>186.25700000000001</v>
      </c>
      <c r="F73" s="3">
        <v>204.732</v>
      </c>
      <c r="G73" s="15">
        <v>2.5329999999999999</v>
      </c>
      <c r="H73" s="15">
        <v>2.6659999999999999</v>
      </c>
      <c r="I73" s="15">
        <v>2.8029999999999999</v>
      </c>
      <c r="J73" s="45">
        <v>0</v>
      </c>
      <c r="K73" s="45">
        <v>50</v>
      </c>
      <c r="L73" s="44"/>
      <c r="M73" s="44"/>
      <c r="N73" s="44"/>
      <c r="O73" s="40" t="str">
        <f t="shared" si="4"/>
        <v>2227</v>
      </c>
      <c r="P73" s="39">
        <f t="shared" si="5"/>
        <v>50</v>
      </c>
      <c r="Q73" s="18">
        <f t="shared" si="6"/>
        <v>504.55116399999997</v>
      </c>
    </row>
    <row r="74" spans="1:17" x14ac:dyDescent="0.25">
      <c r="A74" s="40" t="s">
        <v>630</v>
      </c>
      <c r="B74" s="3">
        <v>58.959000000000003</v>
      </c>
      <c r="C74" s="3">
        <v>94.837999999999994</v>
      </c>
      <c r="D74" s="3">
        <v>122.98099999999999</v>
      </c>
      <c r="E74" s="3">
        <v>97.379000000000005</v>
      </c>
      <c r="F74" s="3">
        <v>100.544</v>
      </c>
      <c r="G74" s="15">
        <v>2.5329999999999999</v>
      </c>
      <c r="H74" s="15">
        <v>2.6659999999999999</v>
      </c>
      <c r="I74" s="15">
        <v>2.8029999999999999</v>
      </c>
      <c r="J74" s="45">
        <v>0</v>
      </c>
      <c r="K74" s="45">
        <v>0</v>
      </c>
      <c r="L74" s="44"/>
      <c r="M74" s="44"/>
      <c r="N74" s="44"/>
      <c r="O74" s="40" t="str">
        <f t="shared" si="4"/>
        <v>2228</v>
      </c>
      <c r="P74" s="39">
        <f t="shared" si="5"/>
        <v>0</v>
      </c>
      <c r="Q74" s="18">
        <f t="shared" si="6"/>
        <v>252.83810799999998</v>
      </c>
    </row>
    <row r="75" spans="1:17" x14ac:dyDescent="0.25">
      <c r="A75" s="40" t="s">
        <v>631</v>
      </c>
      <c r="B75" s="3">
        <v>362.52300000000002</v>
      </c>
      <c r="C75" s="3">
        <v>412.517</v>
      </c>
      <c r="D75" s="3">
        <v>458.43799999999999</v>
      </c>
      <c r="E75" s="3">
        <v>411.84300000000002</v>
      </c>
      <c r="F75" s="3">
        <v>410.09100000000001</v>
      </c>
      <c r="G75" s="15">
        <v>2.6560000000000001</v>
      </c>
      <c r="H75" s="15">
        <v>2.7959999999999998</v>
      </c>
      <c r="I75" s="15">
        <v>2.94</v>
      </c>
      <c r="J75" s="45">
        <v>0</v>
      </c>
      <c r="K75" s="45">
        <v>847</v>
      </c>
      <c r="L75" s="44"/>
      <c r="M75" s="44"/>
      <c r="N75" s="44"/>
      <c r="O75" s="40" t="str">
        <f t="shared" si="4"/>
        <v>2229</v>
      </c>
      <c r="P75" s="39">
        <f t="shared" si="5"/>
        <v>847</v>
      </c>
      <c r="Q75" s="18">
        <f t="shared" si="6"/>
        <v>1153.397532</v>
      </c>
    </row>
    <row r="76" spans="1:17" x14ac:dyDescent="0.25">
      <c r="A76" s="40" t="s">
        <v>632</v>
      </c>
      <c r="B76" s="3">
        <v>897.8</v>
      </c>
      <c r="C76" s="3">
        <v>988</v>
      </c>
      <c r="D76" s="3">
        <v>1015.323</v>
      </c>
      <c r="E76" s="3">
        <v>984.44500000000005</v>
      </c>
      <c r="F76" s="3">
        <v>996.45899999999995</v>
      </c>
      <c r="G76" s="15">
        <v>2.41</v>
      </c>
      <c r="H76" s="15">
        <v>2.536</v>
      </c>
      <c r="I76" s="15">
        <v>2.6669999999999998</v>
      </c>
      <c r="J76" s="45">
        <v>0</v>
      </c>
      <c r="K76" s="45">
        <v>1572</v>
      </c>
      <c r="L76" s="44"/>
      <c r="M76" s="44"/>
      <c r="N76" s="44"/>
      <c r="O76" s="40" t="str">
        <f t="shared" si="4"/>
        <v>2230</v>
      </c>
      <c r="P76" s="39">
        <f t="shared" si="5"/>
        <v>1572</v>
      </c>
      <c r="Q76" s="18">
        <f t="shared" si="6"/>
        <v>2505.5680000000002</v>
      </c>
    </row>
    <row r="77" spans="1:17" x14ac:dyDescent="0.25">
      <c r="A77" s="40" t="s">
        <v>633</v>
      </c>
      <c r="B77" s="3">
        <v>612.93200000000002</v>
      </c>
      <c r="C77" s="3">
        <v>645.43899999999996</v>
      </c>
      <c r="D77" s="3">
        <v>654.05499999999995</v>
      </c>
      <c r="E77" s="3">
        <v>639.96799999999996</v>
      </c>
      <c r="F77" s="3">
        <v>649.43600000000004</v>
      </c>
      <c r="G77" s="15">
        <v>2.0590000000000002</v>
      </c>
      <c r="H77" s="15">
        <v>2.1669999999999998</v>
      </c>
      <c r="I77" s="15">
        <v>2.278</v>
      </c>
      <c r="J77" s="45">
        <v>0</v>
      </c>
      <c r="K77" s="45">
        <v>1094</v>
      </c>
      <c r="L77" s="44"/>
      <c r="M77" s="44"/>
      <c r="N77" s="44"/>
      <c r="O77" s="40" t="str">
        <f t="shared" si="4"/>
        <v>2231</v>
      </c>
      <c r="P77" s="39">
        <f t="shared" si="5"/>
        <v>1094</v>
      </c>
      <c r="Q77" s="18">
        <f t="shared" si="6"/>
        <v>1398.6663129999997</v>
      </c>
    </row>
    <row r="78" spans="1:17" x14ac:dyDescent="0.25">
      <c r="A78" s="40" t="s">
        <v>634</v>
      </c>
      <c r="B78" s="3">
        <v>723.23800000000006</v>
      </c>
      <c r="C78" s="3">
        <v>984.12800000000004</v>
      </c>
      <c r="D78" s="3">
        <v>1081.502</v>
      </c>
      <c r="E78" s="3">
        <v>960.13599999999997</v>
      </c>
      <c r="F78" s="3">
        <v>1024.82</v>
      </c>
      <c r="G78" s="15">
        <v>2.41</v>
      </c>
      <c r="H78" s="15">
        <v>2.536</v>
      </c>
      <c r="I78" s="15">
        <v>2.6669999999999998</v>
      </c>
      <c r="J78" s="45">
        <v>0</v>
      </c>
      <c r="K78" s="45">
        <v>898</v>
      </c>
      <c r="L78" s="44"/>
      <c r="M78" s="44"/>
      <c r="N78" s="44"/>
      <c r="O78" s="40" t="str">
        <f t="shared" si="4"/>
        <v>2232</v>
      </c>
      <c r="P78" s="39">
        <f t="shared" si="5"/>
        <v>898</v>
      </c>
      <c r="Q78" s="18">
        <f t="shared" si="6"/>
        <v>2495.7486080000003</v>
      </c>
    </row>
    <row r="79" spans="1:17" x14ac:dyDescent="0.25">
      <c r="A79" s="40" t="s">
        <v>635</v>
      </c>
      <c r="B79" s="3">
        <v>584.65</v>
      </c>
      <c r="C79" s="3">
        <v>694.92600000000004</v>
      </c>
      <c r="D79" s="3">
        <v>787.16300000000001</v>
      </c>
      <c r="E79" s="3">
        <v>694.20699999999999</v>
      </c>
      <c r="F79" s="3">
        <v>720.04499999999996</v>
      </c>
      <c r="G79" s="15">
        <v>2.6560000000000001</v>
      </c>
      <c r="H79" s="15">
        <v>2.7959999999999998</v>
      </c>
      <c r="I79" s="15">
        <v>2.94</v>
      </c>
      <c r="J79" s="45">
        <v>0</v>
      </c>
      <c r="K79" s="45">
        <v>1358</v>
      </c>
      <c r="L79" s="44"/>
      <c r="M79" s="44"/>
      <c r="N79" s="44"/>
      <c r="O79" s="40" t="str">
        <f t="shared" si="4"/>
        <v>2233</v>
      </c>
      <c r="P79" s="39">
        <f t="shared" si="5"/>
        <v>1358</v>
      </c>
      <c r="Q79" s="18">
        <f t="shared" si="6"/>
        <v>1943.0130959999999</v>
      </c>
    </row>
    <row r="80" spans="1:17" x14ac:dyDescent="0.25">
      <c r="A80" s="40" t="s">
        <v>636</v>
      </c>
      <c r="B80" s="3">
        <v>201.65899999999999</v>
      </c>
      <c r="C80" s="3">
        <v>212.072</v>
      </c>
      <c r="D80" s="3">
        <v>271.91199999999998</v>
      </c>
      <c r="E80" s="3">
        <v>214.011</v>
      </c>
      <c r="F80" s="3">
        <v>219.696</v>
      </c>
      <c r="G80" s="15">
        <v>2.6560000000000001</v>
      </c>
      <c r="H80" s="15">
        <v>2.7959999999999998</v>
      </c>
      <c r="I80" s="15">
        <v>2.94</v>
      </c>
      <c r="J80" s="45">
        <v>0</v>
      </c>
      <c r="K80" s="45">
        <v>474</v>
      </c>
      <c r="L80" s="44"/>
      <c r="M80" s="44"/>
      <c r="N80" s="44"/>
      <c r="O80" s="40" t="str">
        <f t="shared" si="4"/>
        <v>2234</v>
      </c>
      <c r="P80" s="39">
        <f t="shared" si="5"/>
        <v>474</v>
      </c>
      <c r="Q80" s="18">
        <f t="shared" si="6"/>
        <v>592.95331199999998</v>
      </c>
    </row>
    <row r="81" spans="1:17" x14ac:dyDescent="0.25">
      <c r="A81" s="40" t="s">
        <v>637</v>
      </c>
      <c r="B81" s="3">
        <v>4.5949999999999998</v>
      </c>
      <c r="C81" s="3">
        <v>6.3470000000000004</v>
      </c>
      <c r="D81" s="3">
        <v>21.782</v>
      </c>
      <c r="E81" s="3">
        <v>6.9580000000000002</v>
      </c>
      <c r="F81" s="3">
        <v>7.149</v>
      </c>
      <c r="G81" s="15">
        <v>2.6560000000000001</v>
      </c>
      <c r="H81" s="15">
        <v>2.7959999999999998</v>
      </c>
      <c r="I81" s="15">
        <v>2.94</v>
      </c>
      <c r="J81" s="45">
        <v>0</v>
      </c>
      <c r="K81" s="45">
        <v>19</v>
      </c>
      <c r="L81" s="44"/>
      <c r="M81" s="44"/>
      <c r="N81" s="44"/>
      <c r="O81" s="40" t="str">
        <f t="shared" si="4"/>
        <v>2235</v>
      </c>
      <c r="P81" s="39">
        <f t="shared" si="5"/>
        <v>19</v>
      </c>
      <c r="Q81" s="18">
        <f t="shared" si="6"/>
        <v>17.746212</v>
      </c>
    </row>
    <row r="82" spans="1:17" x14ac:dyDescent="0.25">
      <c r="A82" s="40" t="s">
        <v>638</v>
      </c>
      <c r="B82" s="3">
        <v>101.02200000000001</v>
      </c>
      <c r="C82" s="3">
        <v>102.38500000000001</v>
      </c>
      <c r="D82" s="3">
        <v>105.43</v>
      </c>
      <c r="E82" s="3">
        <v>101.77800000000001</v>
      </c>
      <c r="F82" s="3">
        <v>103.124</v>
      </c>
      <c r="G82" s="15">
        <v>2.9380000000000002</v>
      </c>
      <c r="H82" s="15">
        <v>3.093</v>
      </c>
      <c r="I82" s="15">
        <v>3.2519999999999998</v>
      </c>
      <c r="J82" s="45">
        <v>0</v>
      </c>
      <c r="K82" s="45">
        <v>316</v>
      </c>
      <c r="L82" s="44"/>
      <c r="M82" s="44"/>
      <c r="N82" s="44"/>
      <c r="O82" s="40" t="str">
        <f t="shared" si="4"/>
        <v>2301</v>
      </c>
      <c r="P82" s="39">
        <f t="shared" si="5"/>
        <v>316</v>
      </c>
      <c r="Q82" s="18">
        <f t="shared" si="6"/>
        <v>316.676805</v>
      </c>
    </row>
    <row r="83" spans="1:17" x14ac:dyDescent="0.25">
      <c r="A83" s="40" t="s">
        <v>639</v>
      </c>
      <c r="B83" s="3">
        <v>907.64499999999998</v>
      </c>
      <c r="C83" s="3">
        <v>984.58900000000006</v>
      </c>
      <c r="D83" s="3">
        <v>1081.588</v>
      </c>
      <c r="E83" s="3">
        <v>986.80600000000004</v>
      </c>
      <c r="F83" s="3">
        <v>988.00699999999995</v>
      </c>
      <c r="G83" s="15">
        <v>2.9409999999999998</v>
      </c>
      <c r="H83" s="15">
        <v>3.0950000000000002</v>
      </c>
      <c r="I83" s="15">
        <v>3.2549999999999999</v>
      </c>
      <c r="J83" s="45">
        <v>0</v>
      </c>
      <c r="K83" s="45">
        <v>2270</v>
      </c>
      <c r="L83" s="44"/>
      <c r="M83" s="44"/>
      <c r="N83" s="44"/>
      <c r="O83" s="40" t="str">
        <f t="shared" si="4"/>
        <v>2302</v>
      </c>
      <c r="P83" s="39">
        <f t="shared" si="5"/>
        <v>2270</v>
      </c>
      <c r="Q83" s="18">
        <f t="shared" si="6"/>
        <v>3047.3029550000006</v>
      </c>
    </row>
    <row r="84" spans="1:17" x14ac:dyDescent="0.25">
      <c r="A84" s="40" t="s">
        <v>640</v>
      </c>
      <c r="B84" s="3">
        <v>15.93</v>
      </c>
      <c r="C84" s="3">
        <v>17.587</v>
      </c>
      <c r="D84" s="3">
        <v>22.295000000000002</v>
      </c>
      <c r="E84" s="3">
        <v>17.396000000000001</v>
      </c>
      <c r="F84" s="3">
        <v>15.018000000000001</v>
      </c>
      <c r="G84" s="15">
        <v>2.9409999999999998</v>
      </c>
      <c r="H84" s="15">
        <v>3.0950000000000002</v>
      </c>
      <c r="I84" s="15">
        <v>3.2549999999999999</v>
      </c>
      <c r="J84" s="45">
        <v>0</v>
      </c>
      <c r="K84" s="45">
        <v>23</v>
      </c>
      <c r="L84" s="44"/>
      <c r="M84" s="44"/>
      <c r="N84" s="44"/>
      <c r="O84" s="40" t="str">
        <f t="shared" si="4"/>
        <v>2303</v>
      </c>
      <c r="P84" s="39">
        <f t="shared" si="5"/>
        <v>23</v>
      </c>
      <c r="Q84" s="18">
        <f t="shared" si="6"/>
        <v>54.431765000000006</v>
      </c>
    </row>
    <row r="85" spans="1:17" x14ac:dyDescent="0.25">
      <c r="A85" s="40" t="s">
        <v>641</v>
      </c>
      <c r="B85" s="3">
        <v>407.26299999999998</v>
      </c>
      <c r="C85" s="3">
        <v>440.358</v>
      </c>
      <c r="D85" s="3">
        <v>473.50200000000001</v>
      </c>
      <c r="E85" s="3">
        <v>449.37299999999999</v>
      </c>
      <c r="F85" s="3">
        <v>438.25400000000002</v>
      </c>
      <c r="G85" s="15">
        <v>2.9369999999999998</v>
      </c>
      <c r="H85" s="15">
        <v>3.0920000000000001</v>
      </c>
      <c r="I85" s="15">
        <v>3.2509999999999999</v>
      </c>
      <c r="J85" s="45">
        <v>0</v>
      </c>
      <c r="K85" s="45">
        <v>785</v>
      </c>
      <c r="L85" s="44"/>
      <c r="M85" s="44"/>
      <c r="N85" s="44"/>
      <c r="O85" s="40" t="str">
        <f t="shared" si="4"/>
        <v>2304</v>
      </c>
      <c r="P85" s="39">
        <f t="shared" si="5"/>
        <v>785</v>
      </c>
      <c r="Q85" s="18">
        <f t="shared" si="6"/>
        <v>1361.5869360000002</v>
      </c>
    </row>
    <row r="86" spans="1:17" x14ac:dyDescent="0.25">
      <c r="A86" s="40" t="s">
        <v>642</v>
      </c>
      <c r="B86" s="3">
        <v>377.47899999999998</v>
      </c>
      <c r="C86" s="3">
        <v>430.03500000000003</v>
      </c>
      <c r="D86" s="3">
        <v>456.41699999999997</v>
      </c>
      <c r="E86" s="3">
        <v>426.44200000000001</v>
      </c>
      <c r="F86" s="3">
        <v>440.12299999999999</v>
      </c>
      <c r="G86" s="15">
        <v>2.9409999999999998</v>
      </c>
      <c r="H86" s="15">
        <v>3.0950000000000002</v>
      </c>
      <c r="I86" s="15">
        <v>3.2549999999999999</v>
      </c>
      <c r="J86" s="45">
        <v>0</v>
      </c>
      <c r="K86" s="45">
        <v>335</v>
      </c>
      <c r="L86" s="44"/>
      <c r="M86" s="44"/>
      <c r="N86" s="44"/>
      <c r="O86" s="40" t="str">
        <f t="shared" si="4"/>
        <v>2305</v>
      </c>
      <c r="P86" s="39">
        <f t="shared" si="5"/>
        <v>335</v>
      </c>
      <c r="Q86" s="18">
        <f t="shared" si="6"/>
        <v>1330.9583250000001</v>
      </c>
    </row>
    <row r="87" spans="1:17" x14ac:dyDescent="0.25">
      <c r="A87" s="40" t="s">
        <v>643</v>
      </c>
      <c r="B87" s="3">
        <v>570.33900000000006</v>
      </c>
      <c r="C87" s="3">
        <v>624.91499999999996</v>
      </c>
      <c r="D87" s="3">
        <v>657.47</v>
      </c>
      <c r="E87" s="3">
        <v>626.36199999999997</v>
      </c>
      <c r="F87" s="3">
        <v>593.45100000000002</v>
      </c>
      <c r="G87" s="15">
        <v>2.9409999999999998</v>
      </c>
      <c r="H87" s="15">
        <v>3.0950000000000002</v>
      </c>
      <c r="I87" s="15">
        <v>3.2549999999999999</v>
      </c>
      <c r="J87" s="45">
        <v>0</v>
      </c>
      <c r="K87" s="45">
        <v>1088</v>
      </c>
      <c r="L87" s="44"/>
      <c r="M87" s="44"/>
      <c r="N87" s="44"/>
      <c r="O87" s="40" t="str">
        <f t="shared" si="4"/>
        <v>2306</v>
      </c>
      <c r="P87" s="39">
        <f t="shared" si="5"/>
        <v>1088</v>
      </c>
      <c r="Q87" s="18">
        <f t="shared" si="6"/>
        <v>1934.1119249999999</v>
      </c>
    </row>
    <row r="88" spans="1:17" x14ac:dyDescent="0.25">
      <c r="A88" s="40" t="s">
        <v>644</v>
      </c>
      <c r="B88" s="3">
        <v>231.04</v>
      </c>
      <c r="C88" s="3">
        <v>259.38499999999999</v>
      </c>
      <c r="D88" s="3">
        <v>282.61700000000002</v>
      </c>
      <c r="E88" s="3">
        <v>253.94499999999999</v>
      </c>
      <c r="F88" s="3">
        <v>264.726</v>
      </c>
      <c r="G88" s="15">
        <v>2.9409999999999998</v>
      </c>
      <c r="H88" s="15">
        <v>3.0950000000000002</v>
      </c>
      <c r="I88" s="15">
        <v>3.2549999999999999</v>
      </c>
      <c r="J88" s="45">
        <v>0</v>
      </c>
      <c r="K88" s="45">
        <v>585</v>
      </c>
      <c r="L88" s="44"/>
      <c r="M88" s="44"/>
      <c r="N88" s="44"/>
      <c r="O88" s="40" t="str">
        <f t="shared" si="4"/>
        <v>2307</v>
      </c>
      <c r="P88" s="39">
        <f t="shared" si="5"/>
        <v>585</v>
      </c>
      <c r="Q88" s="18">
        <f t="shared" si="6"/>
        <v>802.79657500000008</v>
      </c>
    </row>
    <row r="89" spans="1:17" x14ac:dyDescent="0.25">
      <c r="A89" s="40" t="s">
        <v>645</v>
      </c>
      <c r="B89" s="3">
        <v>26.885000000000002</v>
      </c>
      <c r="C89" s="3">
        <v>52.454000000000001</v>
      </c>
      <c r="D89" s="3">
        <v>91.885000000000005</v>
      </c>
      <c r="E89" s="3">
        <v>53.613999999999997</v>
      </c>
      <c r="F89" s="3">
        <v>44.817999999999998</v>
      </c>
      <c r="G89" s="15">
        <v>2.9409999999999998</v>
      </c>
      <c r="H89" s="15">
        <v>3.0950000000000002</v>
      </c>
      <c r="I89" s="15">
        <v>3.2549999999999999</v>
      </c>
      <c r="J89" s="45">
        <v>0</v>
      </c>
      <c r="K89" s="45">
        <v>37</v>
      </c>
      <c r="L89" s="44"/>
      <c r="M89" s="44"/>
      <c r="N89" s="44"/>
      <c r="O89" s="40" t="str">
        <f t="shared" si="4"/>
        <v>2308</v>
      </c>
      <c r="P89" s="39">
        <f t="shared" si="5"/>
        <v>37</v>
      </c>
      <c r="Q89" s="18">
        <f t="shared" si="6"/>
        <v>162.34513000000001</v>
      </c>
    </row>
    <row r="90" spans="1:17" x14ac:dyDescent="0.25">
      <c r="A90" s="40" t="s">
        <v>646</v>
      </c>
      <c r="B90" s="3">
        <v>94.614000000000004</v>
      </c>
      <c r="C90" s="3">
        <v>130.12100000000001</v>
      </c>
      <c r="D90" s="3">
        <v>156.59700000000001</v>
      </c>
      <c r="E90" s="3">
        <v>127.142</v>
      </c>
      <c r="F90" s="3">
        <v>126.25700000000001</v>
      </c>
      <c r="G90" s="15">
        <v>2.58</v>
      </c>
      <c r="H90" s="15">
        <v>2.7160000000000002</v>
      </c>
      <c r="I90" s="15">
        <v>2.8559999999999999</v>
      </c>
      <c r="J90" s="45">
        <v>0</v>
      </c>
      <c r="K90" s="45">
        <v>170</v>
      </c>
      <c r="L90" s="44"/>
      <c r="M90" s="44"/>
      <c r="N90" s="44"/>
      <c r="O90" s="40" t="str">
        <f t="shared" si="4"/>
        <v>2309</v>
      </c>
      <c r="P90" s="39">
        <f t="shared" si="5"/>
        <v>170</v>
      </c>
      <c r="Q90" s="18">
        <f t="shared" si="6"/>
        <v>353.40863600000006</v>
      </c>
    </row>
    <row r="91" spans="1:17" x14ac:dyDescent="0.25">
      <c r="A91" s="40" t="s">
        <v>647</v>
      </c>
      <c r="B91" s="3">
        <v>748.26700000000005</v>
      </c>
      <c r="C91" s="3">
        <v>810.94</v>
      </c>
      <c r="D91" s="3">
        <v>834.86300000000006</v>
      </c>
      <c r="E91" s="3">
        <v>799.32600000000002</v>
      </c>
      <c r="F91" s="3">
        <v>820.83699999999999</v>
      </c>
      <c r="G91" s="15">
        <v>2.5230000000000001</v>
      </c>
      <c r="H91" s="15">
        <v>2.6560000000000001</v>
      </c>
      <c r="I91" s="15">
        <v>2.7930000000000001</v>
      </c>
      <c r="J91" s="45">
        <v>0</v>
      </c>
      <c r="K91" s="45">
        <v>1036</v>
      </c>
      <c r="L91" s="44"/>
      <c r="M91" s="44"/>
      <c r="N91" s="44"/>
      <c r="O91" s="40" t="str">
        <f t="shared" si="4"/>
        <v>2310</v>
      </c>
      <c r="P91" s="39">
        <f t="shared" si="5"/>
        <v>1036</v>
      </c>
      <c r="Q91" s="18">
        <f t="shared" si="6"/>
        <v>2153.8566400000004</v>
      </c>
    </row>
    <row r="92" spans="1:17" x14ac:dyDescent="0.25">
      <c r="A92" s="40" t="s">
        <v>648</v>
      </c>
      <c r="B92" s="3">
        <v>328.82600000000002</v>
      </c>
      <c r="C92" s="3">
        <v>390.95400000000001</v>
      </c>
      <c r="D92" s="3">
        <v>405.74799999999999</v>
      </c>
      <c r="E92" s="3">
        <v>384.75</v>
      </c>
      <c r="F92" s="3">
        <v>391.74200000000002</v>
      </c>
      <c r="G92" s="15">
        <v>2.58</v>
      </c>
      <c r="H92" s="15">
        <v>2.7160000000000002</v>
      </c>
      <c r="I92" s="15">
        <v>2.8559999999999999</v>
      </c>
      <c r="J92" s="45">
        <v>0</v>
      </c>
      <c r="K92" s="45">
        <v>415</v>
      </c>
      <c r="L92" s="44"/>
      <c r="M92" s="44"/>
      <c r="N92" s="44"/>
      <c r="O92" s="40" t="str">
        <f t="shared" si="4"/>
        <v>2311</v>
      </c>
      <c r="P92" s="39">
        <f t="shared" si="5"/>
        <v>415</v>
      </c>
      <c r="Q92" s="18">
        <f t="shared" si="6"/>
        <v>1061.8310640000002</v>
      </c>
    </row>
    <row r="93" spans="1:17" x14ac:dyDescent="0.25">
      <c r="A93" s="40" t="s">
        <v>649</v>
      </c>
      <c r="B93" s="3">
        <v>1409.001</v>
      </c>
      <c r="C93" s="3">
        <v>1485.7850000000001</v>
      </c>
      <c r="D93" s="3">
        <v>1515.818</v>
      </c>
      <c r="E93" s="3">
        <v>1477.693</v>
      </c>
      <c r="F93" s="3">
        <v>1456.1559999999999</v>
      </c>
      <c r="G93" s="15">
        <v>2.8260000000000001</v>
      </c>
      <c r="H93" s="15">
        <v>2.9740000000000002</v>
      </c>
      <c r="I93" s="15">
        <v>3.1269999999999998</v>
      </c>
      <c r="J93" s="45">
        <v>0</v>
      </c>
      <c r="K93" s="45">
        <v>3250</v>
      </c>
      <c r="L93" s="44"/>
      <c r="M93" s="44"/>
      <c r="N93" s="44"/>
      <c r="O93" s="40" t="str">
        <f t="shared" si="4"/>
        <v>2312</v>
      </c>
      <c r="P93" s="39">
        <f t="shared" si="5"/>
        <v>3250</v>
      </c>
      <c r="Q93" s="18">
        <f t="shared" si="6"/>
        <v>4418.7245900000007</v>
      </c>
    </row>
    <row r="94" spans="1:17" x14ac:dyDescent="0.25">
      <c r="A94" s="40" t="s">
        <v>650</v>
      </c>
      <c r="B94" s="3">
        <v>251.12200000000001</v>
      </c>
      <c r="C94" s="3">
        <v>280.13600000000002</v>
      </c>
      <c r="D94" s="3">
        <v>285.76299999999998</v>
      </c>
      <c r="E94" s="3">
        <v>271.68200000000002</v>
      </c>
      <c r="F94" s="3">
        <v>283.221</v>
      </c>
      <c r="G94" s="15">
        <v>2.5230000000000001</v>
      </c>
      <c r="H94" s="15">
        <v>2.6560000000000001</v>
      </c>
      <c r="I94" s="15">
        <v>2.7930000000000001</v>
      </c>
      <c r="J94" s="45">
        <v>0</v>
      </c>
      <c r="K94" s="45">
        <v>357</v>
      </c>
      <c r="L94" s="44"/>
      <c r="M94" s="44"/>
      <c r="N94" s="44"/>
      <c r="O94" s="40" t="str">
        <f t="shared" si="4"/>
        <v>2313</v>
      </c>
      <c r="P94" s="39">
        <f t="shared" si="5"/>
        <v>357</v>
      </c>
      <c r="Q94" s="18">
        <f t="shared" si="6"/>
        <v>744.04121600000008</v>
      </c>
    </row>
    <row r="95" spans="1:17" x14ac:dyDescent="0.25">
      <c r="A95" s="40" t="s">
        <v>651</v>
      </c>
      <c r="B95" s="3">
        <v>285.65499999999997</v>
      </c>
      <c r="C95" s="3">
        <v>405.92</v>
      </c>
      <c r="D95" s="3">
        <v>451.22699999999998</v>
      </c>
      <c r="E95" s="3">
        <v>349.47500000000002</v>
      </c>
      <c r="F95" s="3">
        <v>425.54500000000002</v>
      </c>
      <c r="G95" s="15">
        <v>2.5230000000000001</v>
      </c>
      <c r="H95" s="15">
        <v>2.6560000000000001</v>
      </c>
      <c r="I95" s="15">
        <v>2.7930000000000001</v>
      </c>
      <c r="J95" s="45">
        <v>0</v>
      </c>
      <c r="K95" s="45">
        <v>85</v>
      </c>
      <c r="L95" s="44"/>
      <c r="M95" s="44"/>
      <c r="N95" s="44"/>
      <c r="O95" s="40" t="str">
        <f t="shared" si="4"/>
        <v>2314</v>
      </c>
      <c r="P95" s="39">
        <f t="shared" si="5"/>
        <v>85</v>
      </c>
      <c r="Q95" s="18">
        <f t="shared" si="6"/>
        <v>1078.1235200000001</v>
      </c>
    </row>
    <row r="96" spans="1:17" x14ac:dyDescent="0.25">
      <c r="A96" s="40" t="s">
        <v>652</v>
      </c>
      <c r="B96" s="3">
        <v>371.23599999999999</v>
      </c>
      <c r="C96" s="3">
        <v>472.76400000000001</v>
      </c>
      <c r="D96" s="3">
        <v>507.14600000000002</v>
      </c>
      <c r="E96" s="3">
        <v>449.38400000000001</v>
      </c>
      <c r="F96" s="3">
        <v>483.63099999999997</v>
      </c>
      <c r="G96" s="15">
        <v>2.58</v>
      </c>
      <c r="H96" s="15">
        <v>2.7160000000000002</v>
      </c>
      <c r="I96" s="15">
        <v>2.8559999999999999</v>
      </c>
      <c r="J96" s="45">
        <v>0</v>
      </c>
      <c r="K96" s="45">
        <v>345</v>
      </c>
      <c r="L96" s="44"/>
      <c r="M96" s="44"/>
      <c r="N96" s="44"/>
      <c r="O96" s="40" t="str">
        <f t="shared" si="4"/>
        <v>2315</v>
      </c>
      <c r="P96" s="39">
        <f t="shared" si="5"/>
        <v>345</v>
      </c>
      <c r="Q96" s="18">
        <f t="shared" si="6"/>
        <v>1284.0270240000002</v>
      </c>
    </row>
    <row r="97" spans="1:17" x14ac:dyDescent="0.25">
      <c r="A97" s="40" t="s">
        <v>653</v>
      </c>
      <c r="B97" s="3">
        <v>238.93600000000001</v>
      </c>
      <c r="C97" s="3">
        <v>276.45800000000003</v>
      </c>
      <c r="D97" s="3">
        <v>308.33</v>
      </c>
      <c r="E97" s="3">
        <v>276.57100000000003</v>
      </c>
      <c r="F97" s="3">
        <v>284.267</v>
      </c>
      <c r="G97" s="15">
        <v>2.58</v>
      </c>
      <c r="H97" s="15">
        <v>2.7160000000000002</v>
      </c>
      <c r="I97" s="15">
        <v>2.8559999999999999</v>
      </c>
      <c r="J97" s="45">
        <v>0</v>
      </c>
      <c r="K97" s="45">
        <v>833</v>
      </c>
      <c r="L97" s="44"/>
      <c r="M97" s="44"/>
      <c r="N97" s="44"/>
      <c r="O97" s="40" t="str">
        <f t="shared" si="4"/>
        <v>2316</v>
      </c>
      <c r="P97" s="39">
        <f t="shared" si="5"/>
        <v>833</v>
      </c>
      <c r="Q97" s="18">
        <f t="shared" si="6"/>
        <v>750.85992800000008</v>
      </c>
    </row>
    <row r="98" spans="1:17" x14ac:dyDescent="0.25">
      <c r="A98" s="40" t="s">
        <v>654</v>
      </c>
      <c r="B98" s="3">
        <v>135.482</v>
      </c>
      <c r="C98" s="3">
        <v>210.28800000000001</v>
      </c>
      <c r="D98" s="3">
        <v>277.64699999999999</v>
      </c>
      <c r="E98" s="3">
        <v>217.50299999999999</v>
      </c>
      <c r="F98" s="3">
        <v>230.71</v>
      </c>
      <c r="G98" s="15">
        <v>2.5230000000000001</v>
      </c>
      <c r="H98" s="15">
        <v>2.6560000000000001</v>
      </c>
      <c r="I98" s="15">
        <v>2.7930000000000001</v>
      </c>
      <c r="J98" s="45">
        <v>0</v>
      </c>
      <c r="K98" s="45">
        <v>112</v>
      </c>
      <c r="L98" s="44"/>
      <c r="M98" s="44"/>
      <c r="N98" s="44"/>
      <c r="O98" s="40" t="str">
        <f t="shared" si="4"/>
        <v>2317</v>
      </c>
      <c r="P98" s="39">
        <f t="shared" si="5"/>
        <v>112</v>
      </c>
      <c r="Q98" s="18">
        <f t="shared" si="6"/>
        <v>558.52492800000005</v>
      </c>
    </row>
    <row r="99" spans="1:17" x14ac:dyDescent="0.25">
      <c r="A99" s="40" t="s">
        <v>655</v>
      </c>
      <c r="B99" s="3">
        <v>260.36799999999999</v>
      </c>
      <c r="C99" s="3">
        <v>323.17899999999997</v>
      </c>
      <c r="D99" s="3">
        <v>357.79500000000002</v>
      </c>
      <c r="E99" s="3">
        <v>323.17500000000001</v>
      </c>
      <c r="F99" s="3">
        <v>327.49799999999999</v>
      </c>
      <c r="G99" s="15">
        <v>2.5230000000000001</v>
      </c>
      <c r="H99" s="15">
        <v>2.6560000000000001</v>
      </c>
      <c r="I99" s="15">
        <v>2.7930000000000001</v>
      </c>
      <c r="J99" s="45">
        <v>0</v>
      </c>
      <c r="K99" s="45">
        <v>320</v>
      </c>
      <c r="L99" s="44"/>
      <c r="M99" s="44"/>
      <c r="N99" s="44"/>
      <c r="O99" s="40" t="str">
        <f t="shared" si="4"/>
        <v>2318</v>
      </c>
      <c r="P99" s="39">
        <f t="shared" si="5"/>
        <v>320</v>
      </c>
      <c r="Q99" s="18">
        <f t="shared" si="6"/>
        <v>858.36342400000001</v>
      </c>
    </row>
    <row r="100" spans="1:17" x14ac:dyDescent="0.25">
      <c r="A100" s="40" t="s">
        <v>656</v>
      </c>
      <c r="B100" s="3">
        <v>727.21100000000001</v>
      </c>
      <c r="C100" s="3">
        <v>760.93600000000004</v>
      </c>
      <c r="D100" s="3">
        <v>767.39599999999996</v>
      </c>
      <c r="E100" s="3">
        <v>755.32500000000005</v>
      </c>
      <c r="F100" s="3">
        <v>763.99</v>
      </c>
      <c r="G100" s="15">
        <v>2.5230000000000001</v>
      </c>
      <c r="H100" s="15">
        <v>2.6560000000000001</v>
      </c>
      <c r="I100" s="15">
        <v>2.7930000000000001</v>
      </c>
      <c r="J100" s="45">
        <v>0</v>
      </c>
      <c r="K100" s="45">
        <v>1499</v>
      </c>
      <c r="L100" s="44"/>
      <c r="M100" s="44"/>
      <c r="N100" s="44"/>
      <c r="O100" s="40" t="str">
        <f t="shared" si="4"/>
        <v>2319</v>
      </c>
      <c r="P100" s="39">
        <f t="shared" si="5"/>
        <v>1499</v>
      </c>
      <c r="Q100" s="18">
        <f t="shared" si="6"/>
        <v>2021.0460160000002</v>
      </c>
    </row>
    <row r="101" spans="1:17" x14ac:dyDescent="0.25">
      <c r="A101" s="40" t="s">
        <v>657</v>
      </c>
      <c r="B101" s="3">
        <v>316.13299999999998</v>
      </c>
      <c r="C101" s="3">
        <v>343.15300000000002</v>
      </c>
      <c r="D101" s="3">
        <v>348.44799999999998</v>
      </c>
      <c r="E101" s="3">
        <v>243.12799999999999</v>
      </c>
      <c r="F101" s="3">
        <v>341.92099999999999</v>
      </c>
      <c r="G101" s="15">
        <v>2.5230000000000001</v>
      </c>
      <c r="H101" s="15">
        <v>2.6560000000000001</v>
      </c>
      <c r="I101" s="15">
        <v>2.7930000000000001</v>
      </c>
      <c r="J101" s="45">
        <v>206</v>
      </c>
      <c r="K101" s="45">
        <v>765</v>
      </c>
      <c r="L101" s="44"/>
      <c r="M101" s="44"/>
      <c r="N101" s="44"/>
      <c r="O101" s="40" t="str">
        <f t="shared" si="4"/>
        <v>2320</v>
      </c>
      <c r="P101" s="39">
        <f t="shared" si="5"/>
        <v>765</v>
      </c>
      <c r="Q101" s="18">
        <f t="shared" si="6"/>
        <v>1117.4143680000002</v>
      </c>
    </row>
    <row r="102" spans="1:17" x14ac:dyDescent="0.25">
      <c r="A102" s="40" t="s">
        <v>658</v>
      </c>
      <c r="B102" s="3">
        <v>76.412000000000006</v>
      </c>
      <c r="C102" s="3">
        <v>155.68100000000001</v>
      </c>
      <c r="D102" s="3">
        <v>221.447</v>
      </c>
      <c r="E102" s="3">
        <v>143.108</v>
      </c>
      <c r="F102" s="3">
        <v>176.446</v>
      </c>
      <c r="G102" s="15">
        <v>2.5230000000000001</v>
      </c>
      <c r="H102" s="15">
        <v>2.6560000000000001</v>
      </c>
      <c r="I102" s="15">
        <v>2.7930000000000001</v>
      </c>
      <c r="J102" s="45">
        <v>0</v>
      </c>
      <c r="K102" s="45">
        <v>108</v>
      </c>
      <c r="L102" s="44"/>
      <c r="M102" s="44"/>
      <c r="N102" s="44"/>
      <c r="O102" s="40" t="str">
        <f t="shared" si="4"/>
        <v>2321</v>
      </c>
      <c r="P102" s="39">
        <f t="shared" si="5"/>
        <v>108</v>
      </c>
      <c r="Q102" s="18">
        <f t="shared" si="6"/>
        <v>413.48873600000007</v>
      </c>
    </row>
    <row r="103" spans="1:17" x14ac:dyDescent="0.25">
      <c r="A103" s="40" t="s">
        <v>659</v>
      </c>
      <c r="B103" s="3">
        <v>354.73599999999999</v>
      </c>
      <c r="C103" s="3">
        <v>406.58199999999999</v>
      </c>
      <c r="D103" s="3">
        <v>420.375</v>
      </c>
      <c r="E103" s="3">
        <v>364.11500000000001</v>
      </c>
      <c r="F103" s="3">
        <v>408.86099999999999</v>
      </c>
      <c r="G103" s="15">
        <v>2.77</v>
      </c>
      <c r="H103" s="15">
        <v>2.9159999999999999</v>
      </c>
      <c r="I103" s="15">
        <v>3.0659999999999998</v>
      </c>
      <c r="J103" s="45">
        <v>0</v>
      </c>
      <c r="K103" s="45">
        <v>506</v>
      </c>
      <c r="L103" s="44"/>
      <c r="M103" s="44"/>
      <c r="N103" s="44"/>
      <c r="O103" s="40" t="str">
        <f t="shared" si="4"/>
        <v>2401</v>
      </c>
      <c r="P103" s="39">
        <f t="shared" si="5"/>
        <v>506</v>
      </c>
      <c r="Q103" s="18">
        <f t="shared" si="6"/>
        <v>1185.593112</v>
      </c>
    </row>
    <row r="104" spans="1:17" x14ac:dyDescent="0.25">
      <c r="A104" s="40" t="s">
        <v>660</v>
      </c>
      <c r="B104" s="3">
        <v>182.452</v>
      </c>
      <c r="C104" s="3">
        <v>241.012</v>
      </c>
      <c r="D104" s="3">
        <v>280.73200000000003</v>
      </c>
      <c r="E104" s="3">
        <v>230.94900000000001</v>
      </c>
      <c r="F104" s="3">
        <v>155.28</v>
      </c>
      <c r="G104" s="15">
        <v>2.714</v>
      </c>
      <c r="H104" s="15">
        <v>2.8559999999999999</v>
      </c>
      <c r="I104" s="15">
        <v>3.0030000000000001</v>
      </c>
      <c r="J104" s="45">
        <v>0</v>
      </c>
      <c r="K104" s="45">
        <v>107</v>
      </c>
      <c r="L104" s="44"/>
      <c r="M104" s="44"/>
      <c r="N104" s="44"/>
      <c r="O104" s="40" t="str">
        <f t="shared" si="4"/>
        <v>2402</v>
      </c>
      <c r="P104" s="39">
        <f t="shared" si="5"/>
        <v>107</v>
      </c>
      <c r="Q104" s="18">
        <f t="shared" si="6"/>
        <v>688.33027199999992</v>
      </c>
    </row>
    <row r="105" spans="1:17" x14ac:dyDescent="0.25">
      <c r="A105" s="40" t="s">
        <v>661</v>
      </c>
      <c r="B105" s="3">
        <v>449.51600000000002</v>
      </c>
      <c r="C105" s="3">
        <v>506.66199999999998</v>
      </c>
      <c r="D105" s="3">
        <v>516.49199999999996</v>
      </c>
      <c r="E105" s="3">
        <v>482.28199999999998</v>
      </c>
      <c r="F105" s="3">
        <v>511.589</v>
      </c>
      <c r="G105" s="15">
        <v>2.77</v>
      </c>
      <c r="H105" s="15">
        <v>2.9159999999999999</v>
      </c>
      <c r="I105" s="15">
        <v>3.0659999999999998</v>
      </c>
      <c r="J105" s="45">
        <v>0</v>
      </c>
      <c r="K105" s="45">
        <v>654</v>
      </c>
      <c r="L105" s="44"/>
      <c r="M105" s="44"/>
      <c r="N105" s="44"/>
      <c r="O105" s="40" t="str">
        <f t="shared" si="4"/>
        <v>2403</v>
      </c>
      <c r="P105" s="39">
        <f t="shared" si="5"/>
        <v>654</v>
      </c>
      <c r="Q105" s="18">
        <f t="shared" si="6"/>
        <v>1477.4263919999999</v>
      </c>
    </row>
    <row r="106" spans="1:17" x14ac:dyDescent="0.25">
      <c r="A106" s="40" t="s">
        <v>662</v>
      </c>
      <c r="B106" s="3">
        <v>684.13499999999999</v>
      </c>
      <c r="C106" s="3">
        <v>758.75300000000004</v>
      </c>
      <c r="D106" s="3">
        <v>784.40800000000002</v>
      </c>
      <c r="E106" s="3">
        <v>634.08799999999997</v>
      </c>
      <c r="F106" s="3">
        <v>558.72</v>
      </c>
      <c r="G106" s="15">
        <v>2.3919999999999999</v>
      </c>
      <c r="H106" s="15">
        <v>2.5179999999999998</v>
      </c>
      <c r="I106" s="15">
        <v>2.6480000000000001</v>
      </c>
      <c r="J106" s="45">
        <v>8</v>
      </c>
      <c r="K106" s="45">
        <v>1052</v>
      </c>
      <c r="L106" s="44"/>
      <c r="M106" s="44"/>
      <c r="N106" s="44"/>
      <c r="O106" s="40" t="str">
        <f t="shared" si="4"/>
        <v>2404</v>
      </c>
      <c r="P106" s="39">
        <f t="shared" si="5"/>
        <v>1052</v>
      </c>
      <c r="Q106" s="18">
        <f t="shared" si="6"/>
        <v>1918.5400540000001</v>
      </c>
    </row>
    <row r="107" spans="1:17" x14ac:dyDescent="0.25">
      <c r="A107" s="40" t="s">
        <v>663</v>
      </c>
      <c r="B107" s="3">
        <v>1638.5319999999999</v>
      </c>
      <c r="C107" s="3">
        <v>1807.4939999999999</v>
      </c>
      <c r="D107" s="3">
        <v>1965.5309999999999</v>
      </c>
      <c r="E107" s="3">
        <v>1806.6659999999999</v>
      </c>
      <c r="F107" s="3">
        <v>1817.4960000000001</v>
      </c>
      <c r="G107" s="15">
        <v>2.3149999999999999</v>
      </c>
      <c r="H107" s="15">
        <v>2.4359999999999999</v>
      </c>
      <c r="I107" s="15">
        <v>2.5619999999999998</v>
      </c>
      <c r="J107" s="45">
        <v>0</v>
      </c>
      <c r="K107" s="45">
        <v>3354</v>
      </c>
      <c r="L107" s="44"/>
      <c r="M107" s="44"/>
      <c r="N107" s="44"/>
      <c r="O107" s="40" t="str">
        <f t="shared" si="4"/>
        <v>2406</v>
      </c>
      <c r="P107" s="39">
        <f t="shared" si="5"/>
        <v>3354</v>
      </c>
      <c r="Q107" s="18">
        <f t="shared" si="6"/>
        <v>4403.0553839999993</v>
      </c>
    </row>
    <row r="108" spans="1:17" x14ac:dyDescent="0.25">
      <c r="A108" s="40" t="s">
        <v>664</v>
      </c>
      <c r="B108" s="3">
        <v>412.33800000000002</v>
      </c>
      <c r="C108" s="3">
        <v>441.11700000000002</v>
      </c>
      <c r="D108" s="3">
        <v>517.99300000000005</v>
      </c>
      <c r="E108" s="3">
        <v>448.935</v>
      </c>
      <c r="F108" s="3">
        <v>436.81599999999997</v>
      </c>
      <c r="G108" s="15">
        <v>2.3149999999999999</v>
      </c>
      <c r="H108" s="15">
        <v>2.4359999999999999</v>
      </c>
      <c r="I108" s="15">
        <v>2.5619999999999998</v>
      </c>
      <c r="J108" s="45">
        <v>0</v>
      </c>
      <c r="K108" s="45">
        <v>1040</v>
      </c>
      <c r="L108" s="44"/>
      <c r="M108" s="44"/>
      <c r="N108" s="44"/>
      <c r="O108" s="40" t="str">
        <f t="shared" si="4"/>
        <v>2407</v>
      </c>
      <c r="P108" s="39">
        <f t="shared" si="5"/>
        <v>1040</v>
      </c>
      <c r="Q108" s="18">
        <f t="shared" si="6"/>
        <v>1074.5610120000001</v>
      </c>
    </row>
    <row r="109" spans="1:17" x14ac:dyDescent="0.25">
      <c r="A109" s="40" t="s">
        <v>665</v>
      </c>
      <c r="B109" s="3">
        <v>203.44900000000001</v>
      </c>
      <c r="C109" s="3">
        <v>208.357</v>
      </c>
      <c r="D109" s="3">
        <v>227.47800000000001</v>
      </c>
      <c r="E109" s="3">
        <v>211.18100000000001</v>
      </c>
      <c r="F109" s="3">
        <v>210.523</v>
      </c>
      <c r="G109" s="15">
        <v>2.3149999999999999</v>
      </c>
      <c r="H109" s="15">
        <v>2.4369999999999998</v>
      </c>
      <c r="I109" s="15">
        <v>2.5619999999999998</v>
      </c>
      <c r="J109" s="45">
        <v>0</v>
      </c>
      <c r="K109" s="45">
        <v>596</v>
      </c>
      <c r="L109" s="44"/>
      <c r="M109" s="44"/>
      <c r="N109" s="44"/>
      <c r="O109" s="40" t="str">
        <f t="shared" si="4"/>
        <v>2408</v>
      </c>
      <c r="P109" s="39">
        <f t="shared" si="5"/>
        <v>596</v>
      </c>
      <c r="Q109" s="18">
        <f t="shared" si="6"/>
        <v>507.76600899999994</v>
      </c>
    </row>
    <row r="110" spans="1:17" x14ac:dyDescent="0.25">
      <c r="A110" s="40" t="s">
        <v>666</v>
      </c>
      <c r="B110" s="3">
        <v>143.88900000000001</v>
      </c>
      <c r="C110" s="3">
        <v>152.69800000000001</v>
      </c>
      <c r="D110" s="3">
        <v>180.05</v>
      </c>
      <c r="E110" s="3">
        <v>161.72</v>
      </c>
      <c r="F110" s="3">
        <v>157.227</v>
      </c>
      <c r="G110" s="15">
        <v>2.3809999999999998</v>
      </c>
      <c r="H110" s="15">
        <v>2.5059999999999998</v>
      </c>
      <c r="I110" s="15">
        <v>2.6349999999999998</v>
      </c>
      <c r="J110" s="45">
        <v>0</v>
      </c>
      <c r="K110" s="45">
        <v>355</v>
      </c>
      <c r="L110" s="44"/>
      <c r="M110" s="44"/>
      <c r="N110" s="44"/>
      <c r="O110" s="40" t="str">
        <f t="shared" si="4"/>
        <v>2409</v>
      </c>
      <c r="P110" s="39">
        <f t="shared" si="5"/>
        <v>355</v>
      </c>
      <c r="Q110" s="18">
        <f t="shared" si="6"/>
        <v>382.66118799999998</v>
      </c>
    </row>
    <row r="111" spans="1:17" x14ac:dyDescent="0.25">
      <c r="A111" s="40" t="s">
        <v>667</v>
      </c>
      <c r="B111" s="3">
        <v>304.42200000000003</v>
      </c>
      <c r="C111" s="3">
        <v>316.74799999999999</v>
      </c>
      <c r="D111" s="3">
        <v>350.988</v>
      </c>
      <c r="E111" s="3">
        <v>321.39699999999999</v>
      </c>
      <c r="F111" s="3">
        <v>324.22699999999998</v>
      </c>
      <c r="G111" s="15">
        <v>2.3809999999999998</v>
      </c>
      <c r="H111" s="15">
        <v>2.5059999999999998</v>
      </c>
      <c r="I111" s="15">
        <v>2.6349999999999998</v>
      </c>
      <c r="J111" s="45">
        <v>0</v>
      </c>
      <c r="K111" s="45">
        <v>760</v>
      </c>
      <c r="L111" s="44"/>
      <c r="M111" s="44"/>
      <c r="N111" s="44"/>
      <c r="O111" s="40" t="str">
        <f t="shared" si="4"/>
        <v>2410</v>
      </c>
      <c r="P111" s="39">
        <f t="shared" si="5"/>
        <v>760</v>
      </c>
      <c r="Q111" s="18">
        <f t="shared" si="6"/>
        <v>793.77048799999989</v>
      </c>
    </row>
    <row r="112" spans="1:17" x14ac:dyDescent="0.25">
      <c r="A112" s="40" t="s">
        <v>668</v>
      </c>
      <c r="B112" s="3">
        <v>211.46700000000001</v>
      </c>
      <c r="C112" s="3">
        <v>223.89500000000001</v>
      </c>
      <c r="D112" s="3">
        <v>255.38399999999999</v>
      </c>
      <c r="E112" s="3">
        <v>222.68600000000001</v>
      </c>
      <c r="F112" s="3">
        <v>231.29499999999999</v>
      </c>
      <c r="G112" s="15">
        <v>2.3809999999999998</v>
      </c>
      <c r="H112" s="15">
        <v>2.5059999999999998</v>
      </c>
      <c r="I112" s="15">
        <v>2.6349999999999998</v>
      </c>
      <c r="J112" s="45">
        <v>0</v>
      </c>
      <c r="K112" s="45">
        <v>601</v>
      </c>
      <c r="L112" s="44"/>
      <c r="M112" s="44"/>
      <c r="N112" s="44"/>
      <c r="O112" s="40" t="str">
        <f t="shared" si="4"/>
        <v>2411</v>
      </c>
      <c r="P112" s="39">
        <f t="shared" si="5"/>
        <v>601</v>
      </c>
      <c r="Q112" s="18">
        <f t="shared" si="6"/>
        <v>561.08087</v>
      </c>
    </row>
    <row r="113" spans="1:17" x14ac:dyDescent="0.25">
      <c r="A113" s="40" t="s">
        <v>669</v>
      </c>
      <c r="B113" s="3">
        <v>671.37400000000002</v>
      </c>
      <c r="C113" s="3">
        <v>776.245</v>
      </c>
      <c r="D113" s="3">
        <v>842.48800000000006</v>
      </c>
      <c r="E113" s="3">
        <v>769.06500000000005</v>
      </c>
      <c r="F113" s="3">
        <v>754.3</v>
      </c>
      <c r="G113" s="15">
        <v>2.77</v>
      </c>
      <c r="H113" s="15">
        <v>2.9159999999999999</v>
      </c>
      <c r="I113" s="15">
        <v>3.0659999999999998</v>
      </c>
      <c r="J113" s="45">
        <v>0</v>
      </c>
      <c r="K113" s="45">
        <v>1268</v>
      </c>
      <c r="L113" s="44"/>
      <c r="M113" s="44"/>
      <c r="N113" s="44"/>
      <c r="O113" s="40" t="str">
        <f t="shared" si="4"/>
        <v>2412</v>
      </c>
      <c r="P113" s="39">
        <f t="shared" si="5"/>
        <v>1268</v>
      </c>
      <c r="Q113" s="18">
        <f t="shared" si="6"/>
        <v>2263.53042</v>
      </c>
    </row>
    <row r="114" spans="1:17" x14ac:dyDescent="0.25">
      <c r="A114" s="40" t="s">
        <v>670</v>
      </c>
      <c r="B114" s="3">
        <v>316.07400000000001</v>
      </c>
      <c r="C114" s="3">
        <v>386.79700000000003</v>
      </c>
      <c r="D114" s="3">
        <v>442.09500000000003</v>
      </c>
      <c r="E114" s="3">
        <v>389.90199999999999</v>
      </c>
      <c r="F114" s="3">
        <v>398.58699999999999</v>
      </c>
      <c r="G114" s="15">
        <v>2.0870000000000002</v>
      </c>
      <c r="H114" s="15">
        <v>2.1970000000000001</v>
      </c>
      <c r="I114" s="15">
        <v>2.31</v>
      </c>
      <c r="J114" s="45">
        <v>106</v>
      </c>
      <c r="K114" s="45">
        <v>535</v>
      </c>
      <c r="L114" s="44"/>
      <c r="M114" s="44"/>
      <c r="N114" s="44"/>
      <c r="O114" s="40" t="str">
        <f t="shared" si="4"/>
        <v>2413</v>
      </c>
      <c r="P114" s="39">
        <f t="shared" si="5"/>
        <v>535</v>
      </c>
      <c r="Q114" s="18">
        <f t="shared" si="6"/>
        <v>955.7930090000001</v>
      </c>
    </row>
    <row r="115" spans="1:17" x14ac:dyDescent="0.25">
      <c r="A115" s="40" t="s">
        <v>671</v>
      </c>
      <c r="B115" s="3">
        <v>535.80100000000004</v>
      </c>
      <c r="C115" s="3">
        <v>577.96199999999999</v>
      </c>
      <c r="D115" s="3">
        <v>598.65599999999995</v>
      </c>
      <c r="E115" s="3">
        <v>576.505</v>
      </c>
      <c r="F115" s="3">
        <v>579.90899999999999</v>
      </c>
      <c r="G115" s="15">
        <v>2.77</v>
      </c>
      <c r="H115" s="15">
        <v>2.9159999999999999</v>
      </c>
      <c r="I115" s="15">
        <v>3.0659999999999998</v>
      </c>
      <c r="J115" s="45">
        <v>0</v>
      </c>
      <c r="K115" s="45">
        <v>1105</v>
      </c>
      <c r="L115" s="44"/>
      <c r="M115" s="44"/>
      <c r="N115" s="44"/>
      <c r="O115" s="40" t="str">
        <f t="shared" si="4"/>
        <v>2414</v>
      </c>
      <c r="P115" s="39">
        <f t="shared" si="5"/>
        <v>1105</v>
      </c>
      <c r="Q115" s="18">
        <f t="shared" si="6"/>
        <v>1685.337192</v>
      </c>
    </row>
    <row r="116" spans="1:17" x14ac:dyDescent="0.25">
      <c r="A116" s="40" t="s">
        <v>672</v>
      </c>
      <c r="B116" s="3">
        <v>212.393</v>
      </c>
      <c r="C116" s="3">
        <v>235.12299999999999</v>
      </c>
      <c r="D116" s="3">
        <v>254.31800000000001</v>
      </c>
      <c r="E116" s="3">
        <v>232.941</v>
      </c>
      <c r="F116" s="3">
        <v>228.81299999999999</v>
      </c>
      <c r="G116" s="15">
        <v>2.7559999999999998</v>
      </c>
      <c r="H116" s="15">
        <v>2.9009999999999998</v>
      </c>
      <c r="I116" s="15">
        <v>3.0510000000000002</v>
      </c>
      <c r="J116" s="45">
        <v>0</v>
      </c>
      <c r="K116" s="45">
        <v>515</v>
      </c>
      <c r="L116" s="44"/>
      <c r="M116" s="44"/>
      <c r="N116" s="44"/>
      <c r="O116" s="40" t="str">
        <f t="shared" si="4"/>
        <v>2415</v>
      </c>
      <c r="P116" s="39">
        <f t="shared" si="5"/>
        <v>515</v>
      </c>
      <c r="Q116" s="18">
        <f t="shared" si="6"/>
        <v>682.09182299999998</v>
      </c>
    </row>
    <row r="117" spans="1:17" x14ac:dyDescent="0.25">
      <c r="A117" s="40" t="s">
        <v>673</v>
      </c>
      <c r="B117" s="3">
        <v>302.94900000000001</v>
      </c>
      <c r="C117" s="3">
        <v>374.75200000000001</v>
      </c>
      <c r="D117" s="3">
        <v>559.029</v>
      </c>
      <c r="E117" s="3">
        <v>339.46300000000002</v>
      </c>
      <c r="F117" s="3">
        <v>346.28500000000003</v>
      </c>
      <c r="G117" s="15">
        <v>2.391</v>
      </c>
      <c r="H117" s="15">
        <v>2.516</v>
      </c>
      <c r="I117" s="15">
        <v>2.6459999999999999</v>
      </c>
      <c r="J117" s="45">
        <v>0</v>
      </c>
      <c r="K117" s="45">
        <v>661</v>
      </c>
      <c r="L117" s="44"/>
      <c r="M117" s="44"/>
      <c r="N117" s="44"/>
      <c r="O117" s="40" t="str">
        <f t="shared" si="4"/>
        <v>2416</v>
      </c>
      <c r="P117" s="39">
        <f t="shared" si="5"/>
        <v>661</v>
      </c>
      <c r="Q117" s="18">
        <f t="shared" si="6"/>
        <v>942.87603200000001</v>
      </c>
    </row>
    <row r="118" spans="1:17" x14ac:dyDescent="0.25">
      <c r="A118" s="40" t="s">
        <v>674</v>
      </c>
      <c r="B118" s="3">
        <v>353.73700000000002</v>
      </c>
      <c r="C118" s="3">
        <v>380.17200000000003</v>
      </c>
      <c r="D118" s="3">
        <v>392.80399999999997</v>
      </c>
      <c r="E118" s="3">
        <v>361.98700000000002</v>
      </c>
      <c r="F118" s="3">
        <v>371.34199999999998</v>
      </c>
      <c r="G118" s="15">
        <v>2.391</v>
      </c>
      <c r="H118" s="15">
        <v>2.516</v>
      </c>
      <c r="I118" s="15">
        <v>2.6459999999999999</v>
      </c>
      <c r="J118" s="45">
        <v>0</v>
      </c>
      <c r="K118" s="45">
        <v>825</v>
      </c>
      <c r="L118" s="44"/>
      <c r="M118" s="44"/>
      <c r="N118" s="44"/>
      <c r="O118" s="40" t="str">
        <f t="shared" si="4"/>
        <v>2417</v>
      </c>
      <c r="P118" s="39">
        <f t="shared" si="5"/>
        <v>825</v>
      </c>
      <c r="Q118" s="18">
        <f t="shared" si="6"/>
        <v>956.51275200000009</v>
      </c>
    </row>
    <row r="119" spans="1:17" x14ac:dyDescent="0.25">
      <c r="A119" s="40" t="s">
        <v>675</v>
      </c>
      <c r="B119" s="3">
        <v>694.73</v>
      </c>
      <c r="C119" s="3">
        <v>773.15099999999995</v>
      </c>
      <c r="D119" s="3">
        <v>811.62</v>
      </c>
      <c r="E119" s="3">
        <v>766.59199999999998</v>
      </c>
      <c r="F119" s="3">
        <v>779.75300000000004</v>
      </c>
      <c r="G119" s="15">
        <v>2.0870000000000002</v>
      </c>
      <c r="H119" s="15">
        <v>2.1970000000000001</v>
      </c>
      <c r="I119" s="15">
        <v>2.31</v>
      </c>
      <c r="J119" s="45">
        <v>0</v>
      </c>
      <c r="K119" s="45">
        <v>908</v>
      </c>
      <c r="L119" s="44"/>
      <c r="M119" s="44"/>
      <c r="N119" s="44"/>
      <c r="O119" s="40" t="str">
        <f t="shared" si="4"/>
        <v>2419</v>
      </c>
      <c r="P119" s="39">
        <f t="shared" si="5"/>
        <v>908</v>
      </c>
      <c r="Q119" s="18">
        <f t="shared" si="6"/>
        <v>1698.6127469999999</v>
      </c>
    </row>
    <row r="120" spans="1:17" x14ac:dyDescent="0.25">
      <c r="A120" s="40" t="s">
        <v>676</v>
      </c>
      <c r="B120" s="3">
        <v>195.233</v>
      </c>
      <c r="C120" s="3">
        <v>250.69800000000001</v>
      </c>
      <c r="D120" s="3">
        <v>269.18</v>
      </c>
      <c r="E120" s="3">
        <v>250.45099999999999</v>
      </c>
      <c r="F120" s="3">
        <v>256.93799999999999</v>
      </c>
      <c r="G120" s="15">
        <v>2.0870000000000002</v>
      </c>
      <c r="H120" s="15">
        <v>2.1970000000000001</v>
      </c>
      <c r="I120" s="15">
        <v>2.31</v>
      </c>
      <c r="J120" s="45">
        <v>0</v>
      </c>
      <c r="K120" s="45">
        <v>285</v>
      </c>
      <c r="L120" s="44"/>
      <c r="M120" s="44"/>
      <c r="N120" s="44"/>
      <c r="O120" s="40" t="str">
        <f t="shared" si="4"/>
        <v>2420</v>
      </c>
      <c r="P120" s="39">
        <f t="shared" si="5"/>
        <v>285</v>
      </c>
      <c r="Q120" s="18">
        <f t="shared" si="6"/>
        <v>550.78350599999999</v>
      </c>
    </row>
    <row r="121" spans="1:17" x14ac:dyDescent="0.25">
      <c r="A121" s="40" t="s">
        <v>677</v>
      </c>
      <c r="B121" s="3">
        <v>279.733</v>
      </c>
      <c r="C121" s="3">
        <v>298.13600000000002</v>
      </c>
      <c r="D121" s="3">
        <v>326.84300000000002</v>
      </c>
      <c r="E121" s="3">
        <v>296.11700000000002</v>
      </c>
      <c r="F121" s="3">
        <v>300.00799999999998</v>
      </c>
      <c r="G121" s="15">
        <v>2.0870000000000002</v>
      </c>
      <c r="H121" s="15">
        <v>2.1970000000000001</v>
      </c>
      <c r="I121" s="15">
        <v>2.31</v>
      </c>
      <c r="J121" s="45">
        <v>0</v>
      </c>
      <c r="K121" s="45">
        <v>714</v>
      </c>
      <c r="L121" s="44"/>
      <c r="M121" s="44"/>
      <c r="N121" s="44"/>
      <c r="O121" s="40" t="str">
        <f t="shared" si="4"/>
        <v>2421</v>
      </c>
      <c r="P121" s="39">
        <f t="shared" si="5"/>
        <v>714</v>
      </c>
      <c r="Q121" s="18">
        <f t="shared" si="6"/>
        <v>655.00479200000007</v>
      </c>
    </row>
    <row r="122" spans="1:17" x14ac:dyDescent="0.25">
      <c r="A122" s="40" t="s">
        <v>678</v>
      </c>
      <c r="B122" s="3">
        <v>225.001</v>
      </c>
      <c r="C122" s="3">
        <v>240.09200000000001</v>
      </c>
      <c r="D122" s="3">
        <v>287.185</v>
      </c>
      <c r="E122" s="3">
        <v>249.191</v>
      </c>
      <c r="F122" s="3">
        <v>242.98699999999999</v>
      </c>
      <c r="G122" s="15">
        <v>2.3149999999999999</v>
      </c>
      <c r="H122" s="15">
        <v>2.4369999999999998</v>
      </c>
      <c r="I122" s="15">
        <v>2.5619999999999998</v>
      </c>
      <c r="J122" s="45">
        <v>0</v>
      </c>
      <c r="K122" s="45">
        <v>567</v>
      </c>
      <c r="L122" s="44"/>
      <c r="M122" s="44"/>
      <c r="N122" s="44"/>
      <c r="O122" s="40" t="str">
        <f t="shared" si="4"/>
        <v>2422</v>
      </c>
      <c r="P122" s="39">
        <f t="shared" si="5"/>
        <v>567</v>
      </c>
      <c r="Q122" s="18">
        <f t="shared" si="6"/>
        <v>585.10420399999998</v>
      </c>
    </row>
    <row r="123" spans="1:17" x14ac:dyDescent="0.25">
      <c r="A123" s="40" t="s">
        <v>679</v>
      </c>
      <c r="B123" s="3">
        <v>316.84500000000003</v>
      </c>
      <c r="C123" s="3">
        <v>341.702</v>
      </c>
      <c r="D123" s="3">
        <v>422.17700000000002</v>
      </c>
      <c r="E123" s="3">
        <v>347.279</v>
      </c>
      <c r="F123" s="3">
        <v>356.14299999999997</v>
      </c>
      <c r="G123" s="15">
        <v>2.3809999999999998</v>
      </c>
      <c r="H123" s="15">
        <v>2.5059999999999998</v>
      </c>
      <c r="I123" s="15">
        <v>2.6349999999999998</v>
      </c>
      <c r="J123" s="45">
        <v>0</v>
      </c>
      <c r="K123" s="45">
        <v>826</v>
      </c>
      <c r="L123" s="44"/>
      <c r="M123" s="44"/>
      <c r="N123" s="44"/>
      <c r="O123" s="40" t="str">
        <f t="shared" si="4"/>
        <v>2423</v>
      </c>
      <c r="P123" s="39">
        <f t="shared" si="5"/>
        <v>826</v>
      </c>
      <c r="Q123" s="18">
        <f t="shared" si="6"/>
        <v>856.30521199999987</v>
      </c>
    </row>
    <row r="124" spans="1:17" x14ac:dyDescent="0.25">
      <c r="A124" s="40" t="s">
        <v>680</v>
      </c>
      <c r="B124" s="3">
        <v>232.733</v>
      </c>
      <c r="C124" s="3">
        <v>253.40700000000001</v>
      </c>
      <c r="D124" s="3">
        <v>311.221</v>
      </c>
      <c r="E124" s="3">
        <v>251.102</v>
      </c>
      <c r="F124" s="3">
        <v>266.18799999999999</v>
      </c>
      <c r="G124" s="15">
        <v>2.3809999999999998</v>
      </c>
      <c r="H124" s="15">
        <v>2.5059999999999998</v>
      </c>
      <c r="I124" s="15">
        <v>2.6349999999999998</v>
      </c>
      <c r="J124" s="45">
        <v>0</v>
      </c>
      <c r="K124" s="45">
        <v>573</v>
      </c>
      <c r="L124" s="44"/>
      <c r="M124" s="44"/>
      <c r="N124" s="44"/>
      <c r="O124" s="40" t="str">
        <f t="shared" si="4"/>
        <v>2424</v>
      </c>
      <c r="P124" s="39">
        <f t="shared" si="5"/>
        <v>573</v>
      </c>
      <c r="Q124" s="18">
        <f t="shared" si="6"/>
        <v>635.03794199999993</v>
      </c>
    </row>
    <row r="125" spans="1:17" x14ac:dyDescent="0.25">
      <c r="A125" s="40" t="s">
        <v>681</v>
      </c>
      <c r="B125" s="3">
        <v>524.02300000000002</v>
      </c>
      <c r="C125" s="3">
        <v>548.58000000000004</v>
      </c>
      <c r="D125" s="3">
        <v>589.64800000000002</v>
      </c>
      <c r="E125" s="3">
        <v>551.47199999999998</v>
      </c>
      <c r="F125" s="3">
        <v>548.73</v>
      </c>
      <c r="G125" s="15">
        <v>2.0870000000000002</v>
      </c>
      <c r="H125" s="15">
        <v>2.1970000000000001</v>
      </c>
      <c r="I125" s="15">
        <v>2.31</v>
      </c>
      <c r="J125" s="45">
        <v>0</v>
      </c>
      <c r="K125" s="45">
        <v>1230</v>
      </c>
      <c r="L125" s="44"/>
      <c r="M125" s="44"/>
      <c r="N125" s="44"/>
      <c r="O125" s="40" t="str">
        <f t="shared" si="4"/>
        <v>2425</v>
      </c>
      <c r="P125" s="39">
        <f t="shared" si="5"/>
        <v>1230</v>
      </c>
      <c r="Q125" s="18">
        <f t="shared" si="6"/>
        <v>1205.23026</v>
      </c>
    </row>
    <row r="126" spans="1:17" x14ac:dyDescent="0.25">
      <c r="A126" s="40" t="s">
        <v>682</v>
      </c>
      <c r="B126" s="3">
        <v>131.17599999999999</v>
      </c>
      <c r="C126" s="3">
        <v>138.33000000000001</v>
      </c>
      <c r="D126" s="3">
        <v>158.226</v>
      </c>
      <c r="E126" s="3">
        <v>139.054</v>
      </c>
      <c r="F126" s="3">
        <v>139.238</v>
      </c>
      <c r="G126" s="15">
        <v>2.3620000000000001</v>
      </c>
      <c r="H126" s="15">
        <v>2.4860000000000002</v>
      </c>
      <c r="I126" s="15">
        <v>2.6139999999999999</v>
      </c>
      <c r="J126" s="45">
        <v>0</v>
      </c>
      <c r="K126" s="45">
        <v>360</v>
      </c>
      <c r="L126" s="44"/>
      <c r="M126" s="44"/>
      <c r="N126" s="44"/>
      <c r="O126" s="40" t="str">
        <f t="shared" si="4"/>
        <v>2426</v>
      </c>
      <c r="P126" s="39">
        <f t="shared" si="5"/>
        <v>360</v>
      </c>
      <c r="Q126" s="18">
        <f t="shared" si="6"/>
        <v>343.88838000000004</v>
      </c>
    </row>
    <row r="127" spans="1:17" x14ac:dyDescent="0.25">
      <c r="A127" s="40" t="s">
        <v>683</v>
      </c>
      <c r="B127" s="3">
        <v>331.834</v>
      </c>
      <c r="C127" s="3">
        <v>360.84100000000001</v>
      </c>
      <c r="D127" s="3">
        <v>433.90800000000002</v>
      </c>
      <c r="E127" s="3">
        <v>347.76799999999997</v>
      </c>
      <c r="F127" s="3">
        <v>376.80799999999999</v>
      </c>
      <c r="G127" s="15">
        <v>2.3149999999999999</v>
      </c>
      <c r="H127" s="15">
        <v>2.4359999999999999</v>
      </c>
      <c r="I127" s="15">
        <v>2.5619999999999998</v>
      </c>
      <c r="J127" s="45">
        <v>0</v>
      </c>
      <c r="K127" s="45">
        <v>694</v>
      </c>
      <c r="L127" s="44"/>
      <c r="M127" s="44"/>
      <c r="N127" s="44"/>
      <c r="O127" s="40" t="str">
        <f t="shared" si="4"/>
        <v>2428</v>
      </c>
      <c r="P127" s="39">
        <f t="shared" si="5"/>
        <v>694</v>
      </c>
      <c r="Q127" s="18">
        <f t="shared" si="6"/>
        <v>879.00867600000004</v>
      </c>
    </row>
    <row r="128" spans="1:17" x14ac:dyDescent="0.25">
      <c r="A128" s="40" t="s">
        <v>684</v>
      </c>
      <c r="B128" s="3">
        <v>868.09199999999998</v>
      </c>
      <c r="C128" s="3">
        <v>968.66200000000003</v>
      </c>
      <c r="D128" s="3">
        <v>996.40599999999995</v>
      </c>
      <c r="E128" s="3">
        <v>859.09</v>
      </c>
      <c r="F128" s="3">
        <v>966.53700000000003</v>
      </c>
      <c r="G128" s="15">
        <v>2.7669999999999999</v>
      </c>
      <c r="H128" s="15">
        <v>2.9119999999999999</v>
      </c>
      <c r="I128" s="15">
        <v>3.0619999999999998</v>
      </c>
      <c r="J128" s="45">
        <v>0</v>
      </c>
      <c r="K128" s="45">
        <v>1557</v>
      </c>
      <c r="L128" s="44"/>
      <c r="M128" s="44"/>
      <c r="N128" s="44"/>
      <c r="O128" s="40" t="str">
        <f t="shared" si="4"/>
        <v>2429</v>
      </c>
      <c r="P128" s="39">
        <f t="shared" si="5"/>
        <v>1557</v>
      </c>
      <c r="Q128" s="18">
        <f t="shared" si="6"/>
        <v>2820.7437439999999</v>
      </c>
    </row>
    <row r="129" spans="1:17" x14ac:dyDescent="0.25">
      <c r="A129" s="40" t="s">
        <v>685</v>
      </c>
      <c r="B129" s="3">
        <v>123.96299999999999</v>
      </c>
      <c r="C129" s="3">
        <v>139.732</v>
      </c>
      <c r="D129" s="3">
        <v>144.63800000000001</v>
      </c>
      <c r="E129" s="3">
        <v>137.01900000000001</v>
      </c>
      <c r="F129" s="3">
        <v>136.08000000000001</v>
      </c>
      <c r="G129" s="15">
        <v>2.3149999999999999</v>
      </c>
      <c r="H129" s="15">
        <v>2.4359999999999999</v>
      </c>
      <c r="I129" s="15">
        <v>2.5619999999999998</v>
      </c>
      <c r="J129" s="45">
        <v>0</v>
      </c>
      <c r="K129" s="45">
        <v>371</v>
      </c>
      <c r="L129" s="44"/>
      <c r="M129" s="44"/>
      <c r="N129" s="44"/>
      <c r="O129" s="40" t="str">
        <f t="shared" si="4"/>
        <v>2430</v>
      </c>
      <c r="P129" s="39">
        <f t="shared" si="5"/>
        <v>371</v>
      </c>
      <c r="Q129" s="18">
        <f t="shared" si="6"/>
        <v>340.38715200000001</v>
      </c>
    </row>
    <row r="130" spans="1:17" x14ac:dyDescent="0.25">
      <c r="A130" s="40" t="s">
        <v>686</v>
      </c>
      <c r="B130" s="3">
        <v>158.05699999999999</v>
      </c>
      <c r="C130" s="3">
        <v>177.91</v>
      </c>
      <c r="D130" s="3">
        <v>189.227</v>
      </c>
      <c r="E130" s="3">
        <v>161.47399999999999</v>
      </c>
      <c r="F130" s="3">
        <v>175.435</v>
      </c>
      <c r="G130" s="15">
        <v>2.3149999999999999</v>
      </c>
      <c r="H130" s="15">
        <v>2.4359999999999999</v>
      </c>
      <c r="I130" s="15">
        <v>2.5619999999999998</v>
      </c>
      <c r="J130" s="45">
        <v>0</v>
      </c>
      <c r="K130" s="45">
        <v>274</v>
      </c>
      <c r="L130" s="44"/>
      <c r="M130" s="44"/>
      <c r="N130" s="44"/>
      <c r="O130" s="40" t="str">
        <f t="shared" si="4"/>
        <v>2431</v>
      </c>
      <c r="P130" s="39">
        <f t="shared" si="5"/>
        <v>274</v>
      </c>
      <c r="Q130" s="18">
        <f t="shared" si="6"/>
        <v>433.38875999999999</v>
      </c>
    </row>
    <row r="131" spans="1:17" x14ac:dyDescent="0.25">
      <c r="A131" s="40" t="s">
        <v>687</v>
      </c>
      <c r="B131" s="3">
        <v>331.58800000000002</v>
      </c>
      <c r="C131" s="3">
        <v>345.22300000000001</v>
      </c>
      <c r="D131" s="3">
        <v>382.613</v>
      </c>
      <c r="E131" s="3">
        <v>344.54599999999999</v>
      </c>
      <c r="F131" s="3">
        <v>353.65600000000001</v>
      </c>
      <c r="G131" s="15">
        <v>2.444</v>
      </c>
      <c r="H131" s="15">
        <v>2.5720000000000001</v>
      </c>
      <c r="I131" s="15">
        <v>2.7050000000000001</v>
      </c>
      <c r="J131" s="45">
        <v>0</v>
      </c>
      <c r="K131" s="45">
        <v>861</v>
      </c>
      <c r="L131" s="44"/>
      <c r="M131" s="44"/>
      <c r="N131" s="44"/>
      <c r="O131" s="40" t="str">
        <f t="shared" si="4"/>
        <v>2501</v>
      </c>
      <c r="P131" s="39">
        <f t="shared" si="5"/>
        <v>861</v>
      </c>
      <c r="Q131" s="18">
        <f t="shared" si="6"/>
        <v>887.91355600000009</v>
      </c>
    </row>
    <row r="132" spans="1:17" x14ac:dyDescent="0.25">
      <c r="A132" s="40" t="s">
        <v>688</v>
      </c>
      <c r="B132" s="3">
        <v>325.66199999999998</v>
      </c>
      <c r="C132" s="3">
        <v>334.70699999999999</v>
      </c>
      <c r="D132" s="3">
        <v>358.99200000000002</v>
      </c>
      <c r="E132" s="3">
        <v>334.97800000000001</v>
      </c>
      <c r="F132" s="3">
        <v>339.178</v>
      </c>
      <c r="G132" s="15">
        <v>2.589</v>
      </c>
      <c r="H132" s="15">
        <v>2.7250000000000001</v>
      </c>
      <c r="I132" s="15">
        <v>2.8660000000000001</v>
      </c>
      <c r="J132" s="45">
        <v>0</v>
      </c>
      <c r="K132" s="45">
        <v>854</v>
      </c>
      <c r="L132" s="44"/>
      <c r="M132" s="44"/>
      <c r="N132" s="44"/>
      <c r="O132" s="40" t="str">
        <f t="shared" si="4"/>
        <v>2502</v>
      </c>
      <c r="P132" s="39">
        <f t="shared" si="5"/>
        <v>854</v>
      </c>
      <c r="Q132" s="18">
        <f t="shared" si="6"/>
        <v>912.07657500000005</v>
      </c>
    </row>
    <row r="133" spans="1:17" x14ac:dyDescent="0.25">
      <c r="A133" s="40" t="s">
        <v>689</v>
      </c>
      <c r="B133" s="3">
        <v>494.827</v>
      </c>
      <c r="C133" s="3">
        <v>510.29300000000001</v>
      </c>
      <c r="D133" s="3">
        <v>549.34299999999996</v>
      </c>
      <c r="E133" s="3">
        <v>497.73599999999999</v>
      </c>
      <c r="F133" s="3">
        <v>514.428</v>
      </c>
      <c r="G133" s="15">
        <v>2.59</v>
      </c>
      <c r="H133" s="15">
        <v>2.726</v>
      </c>
      <c r="I133" s="15">
        <v>2.8660000000000001</v>
      </c>
      <c r="J133" s="45">
        <v>0</v>
      </c>
      <c r="K133" s="45">
        <v>1307</v>
      </c>
      <c r="L133" s="44"/>
      <c r="M133" s="44"/>
      <c r="N133" s="44"/>
      <c r="O133" s="40" t="str">
        <f t="shared" ref="O133:O196" si="7">A133</f>
        <v>2503</v>
      </c>
      <c r="P133" s="39">
        <f t="shared" ref="P133:P196" si="8">K133</f>
        <v>1307</v>
      </c>
      <c r="Q133" s="18">
        <f t="shared" ref="Q133:Q196" si="9">C133*H133+J133</f>
        <v>1391.058718</v>
      </c>
    </row>
    <row r="134" spans="1:17" x14ac:dyDescent="0.25">
      <c r="A134" s="40" t="s">
        <v>690</v>
      </c>
      <c r="B134" s="3">
        <v>272.25</v>
      </c>
      <c r="C134" s="3">
        <v>280.18700000000001</v>
      </c>
      <c r="D134" s="3">
        <v>298.18200000000002</v>
      </c>
      <c r="E134" s="3">
        <v>282.101</v>
      </c>
      <c r="F134" s="3">
        <v>284.07900000000001</v>
      </c>
      <c r="G134" s="15">
        <v>2.5609999999999999</v>
      </c>
      <c r="H134" s="15">
        <v>2.6960000000000002</v>
      </c>
      <c r="I134" s="15">
        <v>2.835</v>
      </c>
      <c r="J134" s="45">
        <v>0</v>
      </c>
      <c r="K134" s="45">
        <v>654</v>
      </c>
      <c r="L134" s="44"/>
      <c r="M134" s="44"/>
      <c r="N134" s="44"/>
      <c r="O134" s="40" t="str">
        <f t="shared" si="7"/>
        <v>2504</v>
      </c>
      <c r="P134" s="39">
        <f t="shared" si="8"/>
        <v>654</v>
      </c>
      <c r="Q134" s="18">
        <f t="shared" si="9"/>
        <v>755.38415200000009</v>
      </c>
    </row>
    <row r="135" spans="1:17" x14ac:dyDescent="0.25">
      <c r="A135" s="40" t="s">
        <v>691</v>
      </c>
      <c r="B135" s="3">
        <v>550.01300000000003</v>
      </c>
      <c r="C135" s="3">
        <v>564.28399999999999</v>
      </c>
      <c r="D135" s="3">
        <v>595.76499999999999</v>
      </c>
      <c r="E135" s="3">
        <v>570.52599999999995</v>
      </c>
      <c r="F135" s="3">
        <v>566.68899999999996</v>
      </c>
      <c r="G135" s="15">
        <v>2.5609999999999999</v>
      </c>
      <c r="H135" s="15">
        <v>2.6960000000000002</v>
      </c>
      <c r="I135" s="15">
        <v>2.835</v>
      </c>
      <c r="J135" s="45">
        <v>0</v>
      </c>
      <c r="K135" s="45">
        <v>1434</v>
      </c>
      <c r="L135" s="44"/>
      <c r="M135" s="44"/>
      <c r="N135" s="44"/>
      <c r="O135" s="40" t="str">
        <f t="shared" si="7"/>
        <v>2505</v>
      </c>
      <c r="P135" s="39">
        <f t="shared" si="8"/>
        <v>1434</v>
      </c>
      <c r="Q135" s="18">
        <f t="shared" si="9"/>
        <v>1521.3096640000001</v>
      </c>
    </row>
    <row r="136" spans="1:17" x14ac:dyDescent="0.25">
      <c r="A136" s="40" t="s">
        <v>692</v>
      </c>
      <c r="B136" s="3">
        <v>436.89100000000002</v>
      </c>
      <c r="C136" s="3">
        <v>444.51600000000002</v>
      </c>
      <c r="D136" s="3">
        <v>460.15899999999999</v>
      </c>
      <c r="E136" s="3">
        <v>446.86099999999999</v>
      </c>
      <c r="F136" s="3">
        <v>443.101</v>
      </c>
      <c r="G136" s="15">
        <v>2.5609999999999999</v>
      </c>
      <c r="H136" s="15">
        <v>2.6960000000000002</v>
      </c>
      <c r="I136" s="15">
        <v>2.835</v>
      </c>
      <c r="J136" s="45">
        <v>0</v>
      </c>
      <c r="K136" s="45">
        <v>1044</v>
      </c>
      <c r="L136" s="44"/>
      <c r="M136" s="44"/>
      <c r="N136" s="44"/>
      <c r="O136" s="40" t="str">
        <f t="shared" si="7"/>
        <v>2507</v>
      </c>
      <c r="P136" s="39">
        <f t="shared" si="8"/>
        <v>1044</v>
      </c>
      <c r="Q136" s="18">
        <f t="shared" si="9"/>
        <v>1198.4151360000001</v>
      </c>
    </row>
    <row r="137" spans="1:17" x14ac:dyDescent="0.25">
      <c r="A137" s="40" t="s">
        <v>693</v>
      </c>
      <c r="B137" s="3">
        <v>20.869</v>
      </c>
      <c r="C137" s="3">
        <v>33.465000000000003</v>
      </c>
      <c r="D137" s="3">
        <v>59.143000000000001</v>
      </c>
      <c r="E137" s="3">
        <v>39.787999999999997</v>
      </c>
      <c r="F137" s="3">
        <v>21.698</v>
      </c>
      <c r="G137" s="15">
        <v>2.5609999999999999</v>
      </c>
      <c r="H137" s="15">
        <v>2.6960000000000002</v>
      </c>
      <c r="I137" s="15">
        <v>2.835</v>
      </c>
      <c r="J137" s="45">
        <v>0</v>
      </c>
      <c r="K137" s="45">
        <v>52</v>
      </c>
      <c r="L137" s="44"/>
      <c r="M137" s="44"/>
      <c r="N137" s="44"/>
      <c r="O137" s="40" t="str">
        <f t="shared" si="7"/>
        <v>2508</v>
      </c>
      <c r="P137" s="39">
        <f t="shared" si="8"/>
        <v>52</v>
      </c>
      <c r="Q137" s="18">
        <f t="shared" si="9"/>
        <v>90.221640000000022</v>
      </c>
    </row>
    <row r="138" spans="1:17" x14ac:dyDescent="0.25">
      <c r="A138" s="40" t="s">
        <v>694</v>
      </c>
      <c r="B138" s="3">
        <v>138.70099999999999</v>
      </c>
      <c r="C138" s="3">
        <v>184.94</v>
      </c>
      <c r="D138" s="3">
        <v>347.00200000000001</v>
      </c>
      <c r="E138" s="3">
        <v>209.357</v>
      </c>
      <c r="F138" s="3">
        <v>136.44200000000001</v>
      </c>
      <c r="G138" s="15">
        <v>2.4569999999999999</v>
      </c>
      <c r="H138" s="15">
        <v>2.5859999999999999</v>
      </c>
      <c r="I138" s="15">
        <v>2.7189999999999999</v>
      </c>
      <c r="J138" s="45">
        <v>0</v>
      </c>
      <c r="K138" s="45">
        <v>312</v>
      </c>
      <c r="L138" s="44"/>
      <c r="M138" s="44"/>
      <c r="N138" s="44"/>
      <c r="O138" s="40" t="str">
        <f t="shared" si="7"/>
        <v>2509</v>
      </c>
      <c r="P138" s="39">
        <f t="shared" si="8"/>
        <v>312</v>
      </c>
      <c r="Q138" s="18">
        <f t="shared" si="9"/>
        <v>478.25483999999994</v>
      </c>
    </row>
    <row r="139" spans="1:17" x14ac:dyDescent="0.25">
      <c r="A139" s="40" t="s">
        <v>695</v>
      </c>
      <c r="B139" s="3">
        <v>512.322</v>
      </c>
      <c r="C139" s="3">
        <v>581.78200000000004</v>
      </c>
      <c r="D139" s="3">
        <v>767.49900000000002</v>
      </c>
      <c r="E139" s="3">
        <v>596.53399999999999</v>
      </c>
      <c r="F139" s="3">
        <v>593.02</v>
      </c>
      <c r="G139" s="15">
        <v>2.4569999999999999</v>
      </c>
      <c r="H139" s="15">
        <v>2.5859999999999999</v>
      </c>
      <c r="I139" s="15">
        <v>2.7189999999999999</v>
      </c>
      <c r="J139" s="45">
        <v>0</v>
      </c>
      <c r="K139" s="45">
        <v>1194</v>
      </c>
      <c r="L139" s="44"/>
      <c r="M139" s="44"/>
      <c r="N139" s="44"/>
      <c r="O139" s="40" t="str">
        <f t="shared" si="7"/>
        <v>2510</v>
      </c>
      <c r="P139" s="39">
        <f t="shared" si="8"/>
        <v>1194</v>
      </c>
      <c r="Q139" s="18">
        <f t="shared" si="9"/>
        <v>1504.4882520000001</v>
      </c>
    </row>
    <row r="140" spans="1:17" x14ac:dyDescent="0.25">
      <c r="A140" s="40" t="s">
        <v>696</v>
      </c>
      <c r="B140" s="3">
        <v>82.858000000000004</v>
      </c>
      <c r="C140" s="3">
        <v>90.16</v>
      </c>
      <c r="D140" s="3">
        <v>108.49</v>
      </c>
      <c r="E140" s="3">
        <v>91.81</v>
      </c>
      <c r="F140" s="3">
        <v>86.62</v>
      </c>
      <c r="G140" s="15">
        <v>2.4569999999999999</v>
      </c>
      <c r="H140" s="15">
        <v>2.5859999999999999</v>
      </c>
      <c r="I140" s="15">
        <v>2.7189999999999999</v>
      </c>
      <c r="J140" s="45">
        <v>0</v>
      </c>
      <c r="K140" s="45">
        <v>218</v>
      </c>
      <c r="L140" s="44"/>
      <c r="M140" s="44"/>
      <c r="N140" s="44"/>
      <c r="O140" s="40" t="str">
        <f t="shared" si="7"/>
        <v>2511</v>
      </c>
      <c r="P140" s="39">
        <f t="shared" si="8"/>
        <v>218</v>
      </c>
      <c r="Q140" s="18">
        <f t="shared" si="9"/>
        <v>233.15375999999998</v>
      </c>
    </row>
    <row r="141" spans="1:17" x14ac:dyDescent="0.25">
      <c r="A141" s="40" t="s">
        <v>697</v>
      </c>
      <c r="B141" s="3">
        <v>187.779</v>
      </c>
      <c r="C141" s="3">
        <v>194.541</v>
      </c>
      <c r="D141" s="3">
        <v>211.03200000000001</v>
      </c>
      <c r="E141" s="3">
        <v>186.19399999999999</v>
      </c>
      <c r="F141" s="3">
        <v>197.87200000000001</v>
      </c>
      <c r="G141" s="15">
        <v>2.4569999999999999</v>
      </c>
      <c r="H141" s="15">
        <v>2.5859999999999999</v>
      </c>
      <c r="I141" s="15">
        <v>2.7189999999999999</v>
      </c>
      <c r="J141" s="45">
        <v>0</v>
      </c>
      <c r="K141" s="45">
        <v>541</v>
      </c>
      <c r="L141" s="44"/>
      <c r="M141" s="44"/>
      <c r="N141" s="44"/>
      <c r="O141" s="40" t="str">
        <f t="shared" si="7"/>
        <v>2512</v>
      </c>
      <c r="P141" s="39">
        <f t="shared" si="8"/>
        <v>541</v>
      </c>
      <c r="Q141" s="18">
        <f t="shared" si="9"/>
        <v>503.08302599999996</v>
      </c>
    </row>
    <row r="142" spans="1:17" x14ac:dyDescent="0.25">
      <c r="A142" s="40" t="s">
        <v>698</v>
      </c>
      <c r="B142" s="3">
        <v>389.47199999999998</v>
      </c>
      <c r="C142" s="3">
        <v>396.04199999999997</v>
      </c>
      <c r="D142" s="3">
        <v>413.24299999999999</v>
      </c>
      <c r="E142" s="3">
        <v>399.72699999999998</v>
      </c>
      <c r="F142" s="3">
        <v>400.05200000000002</v>
      </c>
      <c r="G142" s="15">
        <v>2.59</v>
      </c>
      <c r="H142" s="15">
        <v>2.726</v>
      </c>
      <c r="I142" s="15">
        <v>2.8660000000000001</v>
      </c>
      <c r="J142" s="45">
        <v>0</v>
      </c>
      <c r="K142" s="45">
        <v>1015</v>
      </c>
      <c r="L142" s="44"/>
      <c r="M142" s="44"/>
      <c r="N142" s="44"/>
      <c r="O142" s="40" t="str">
        <f t="shared" si="7"/>
        <v>2513</v>
      </c>
      <c r="P142" s="39">
        <f t="shared" si="8"/>
        <v>1015</v>
      </c>
      <c r="Q142" s="18">
        <f t="shared" si="9"/>
        <v>1079.610492</v>
      </c>
    </row>
    <row r="143" spans="1:17" x14ac:dyDescent="0.25">
      <c r="A143" s="40" t="s">
        <v>699</v>
      </c>
      <c r="B143" s="3">
        <v>286.54300000000001</v>
      </c>
      <c r="C143" s="3">
        <v>295.18299999999999</v>
      </c>
      <c r="D143" s="3">
        <v>319.45299999999997</v>
      </c>
      <c r="E143" s="3">
        <v>304</v>
      </c>
      <c r="F143" s="3">
        <v>299.03300000000002</v>
      </c>
      <c r="G143" s="15">
        <v>2.59</v>
      </c>
      <c r="H143" s="15">
        <v>2.726</v>
      </c>
      <c r="I143" s="15">
        <v>2.8660000000000001</v>
      </c>
      <c r="J143" s="45">
        <v>0</v>
      </c>
      <c r="K143" s="45">
        <v>703</v>
      </c>
      <c r="L143" s="44"/>
      <c r="M143" s="44"/>
      <c r="N143" s="44"/>
      <c r="O143" s="40" t="str">
        <f t="shared" si="7"/>
        <v>2514</v>
      </c>
      <c r="P143" s="39">
        <f t="shared" si="8"/>
        <v>703</v>
      </c>
      <c r="Q143" s="18">
        <f t="shared" si="9"/>
        <v>804.668858</v>
      </c>
    </row>
    <row r="144" spans="1:17" x14ac:dyDescent="0.25">
      <c r="A144" s="40" t="s">
        <v>700</v>
      </c>
      <c r="B144" s="3">
        <v>51.719000000000001</v>
      </c>
      <c r="C144" s="3">
        <v>54.408000000000001</v>
      </c>
      <c r="D144" s="3">
        <v>61.174999999999997</v>
      </c>
      <c r="E144" s="3">
        <v>55.100999999999999</v>
      </c>
      <c r="F144" s="3">
        <v>55.737000000000002</v>
      </c>
      <c r="G144" s="15">
        <v>2.59</v>
      </c>
      <c r="H144" s="15">
        <v>2.726</v>
      </c>
      <c r="I144" s="15">
        <v>2.8660000000000001</v>
      </c>
      <c r="J144" s="45">
        <v>0</v>
      </c>
      <c r="K144" s="45">
        <v>124</v>
      </c>
      <c r="L144" s="44"/>
      <c r="M144" s="44"/>
      <c r="N144" s="44"/>
      <c r="O144" s="40" t="str">
        <f t="shared" si="7"/>
        <v>2515</v>
      </c>
      <c r="P144" s="39">
        <f t="shared" si="8"/>
        <v>124</v>
      </c>
      <c r="Q144" s="18">
        <f t="shared" si="9"/>
        <v>148.31620799999999</v>
      </c>
    </row>
    <row r="145" spans="1:17" x14ac:dyDescent="0.25">
      <c r="A145" s="40" t="s">
        <v>701</v>
      </c>
      <c r="B145" s="3">
        <v>116.871</v>
      </c>
      <c r="C145" s="3">
        <v>119.649</v>
      </c>
      <c r="D145" s="3">
        <v>127.569</v>
      </c>
      <c r="E145" s="3">
        <v>122.39100000000001</v>
      </c>
      <c r="F145" s="3">
        <v>121.336</v>
      </c>
      <c r="G145" s="15">
        <v>2.59</v>
      </c>
      <c r="H145" s="15">
        <v>2.726</v>
      </c>
      <c r="I145" s="15">
        <v>2.8660000000000001</v>
      </c>
      <c r="J145" s="45">
        <v>0</v>
      </c>
      <c r="K145" s="45">
        <v>407</v>
      </c>
      <c r="L145" s="44"/>
      <c r="M145" s="44"/>
      <c r="N145" s="44"/>
      <c r="O145" s="40" t="str">
        <f t="shared" si="7"/>
        <v>2516</v>
      </c>
      <c r="P145" s="39">
        <f t="shared" si="8"/>
        <v>407</v>
      </c>
      <c r="Q145" s="18">
        <f t="shared" si="9"/>
        <v>326.16317400000003</v>
      </c>
    </row>
    <row r="146" spans="1:17" x14ac:dyDescent="0.25">
      <c r="A146" s="40" t="s">
        <v>702</v>
      </c>
      <c r="B146" s="3">
        <v>223.059</v>
      </c>
      <c r="C146" s="3">
        <v>231.43799999999999</v>
      </c>
      <c r="D146" s="3">
        <v>258.005</v>
      </c>
      <c r="E146" s="3">
        <v>231.00899999999999</v>
      </c>
      <c r="F146" s="3">
        <v>236.21600000000001</v>
      </c>
      <c r="G146" s="15">
        <v>2.59</v>
      </c>
      <c r="H146" s="15">
        <v>2.726</v>
      </c>
      <c r="I146" s="15">
        <v>2.8660000000000001</v>
      </c>
      <c r="J146" s="45">
        <v>3</v>
      </c>
      <c r="K146" s="45">
        <v>538</v>
      </c>
      <c r="L146" s="44"/>
      <c r="M146" s="44"/>
      <c r="N146" s="44"/>
      <c r="O146" s="40" t="str">
        <f t="shared" si="7"/>
        <v>2517</v>
      </c>
      <c r="P146" s="39">
        <f t="shared" si="8"/>
        <v>538</v>
      </c>
      <c r="Q146" s="18">
        <f t="shared" si="9"/>
        <v>633.89998800000001</v>
      </c>
    </row>
    <row r="147" spans="1:17" x14ac:dyDescent="0.25">
      <c r="A147" s="40" t="s">
        <v>703</v>
      </c>
      <c r="B147" s="3">
        <v>293.25</v>
      </c>
      <c r="C147" s="3">
        <v>299.59699999999998</v>
      </c>
      <c r="D147" s="3">
        <v>315.03399999999999</v>
      </c>
      <c r="E147" s="3">
        <v>302.96300000000002</v>
      </c>
      <c r="F147" s="3">
        <v>302.62200000000001</v>
      </c>
      <c r="G147" s="15">
        <v>2.5609999999999999</v>
      </c>
      <c r="H147" s="15">
        <v>2.6960000000000002</v>
      </c>
      <c r="I147" s="15">
        <v>2.835</v>
      </c>
      <c r="J147" s="45">
        <v>0</v>
      </c>
      <c r="K147" s="45">
        <v>749</v>
      </c>
      <c r="L147" s="44"/>
      <c r="M147" s="44"/>
      <c r="N147" s="44"/>
      <c r="O147" s="40" t="str">
        <f t="shared" si="7"/>
        <v>2518</v>
      </c>
      <c r="P147" s="39">
        <f t="shared" si="8"/>
        <v>749</v>
      </c>
      <c r="Q147" s="18">
        <f t="shared" si="9"/>
        <v>807.71351200000004</v>
      </c>
    </row>
    <row r="148" spans="1:17" x14ac:dyDescent="0.25">
      <c r="A148" s="40" t="s">
        <v>704</v>
      </c>
      <c r="B148" s="3">
        <v>72.525000000000006</v>
      </c>
      <c r="C148" s="3">
        <v>74.734999999999999</v>
      </c>
      <c r="D148" s="3">
        <v>79.766999999999996</v>
      </c>
      <c r="E148" s="3">
        <v>75.081000000000003</v>
      </c>
      <c r="F148" s="3">
        <v>75.665000000000006</v>
      </c>
      <c r="G148" s="15">
        <v>2.5609999999999999</v>
      </c>
      <c r="H148" s="15">
        <v>2.6960000000000002</v>
      </c>
      <c r="I148" s="15">
        <v>2.835</v>
      </c>
      <c r="J148" s="45">
        <v>0</v>
      </c>
      <c r="K148" s="45">
        <v>198</v>
      </c>
      <c r="L148" s="44"/>
      <c r="M148" s="44"/>
      <c r="N148" s="44"/>
      <c r="O148" s="40" t="str">
        <f t="shared" si="7"/>
        <v>2519</v>
      </c>
      <c r="P148" s="39">
        <f t="shared" si="8"/>
        <v>198</v>
      </c>
      <c r="Q148" s="18">
        <f t="shared" si="9"/>
        <v>201.48556000000002</v>
      </c>
    </row>
    <row r="149" spans="1:17" x14ac:dyDescent="0.25">
      <c r="A149" s="40" t="s">
        <v>705</v>
      </c>
      <c r="B149" s="3">
        <v>89.891000000000005</v>
      </c>
      <c r="C149" s="3">
        <v>99.078999999999994</v>
      </c>
      <c r="D149" s="3">
        <v>118.669</v>
      </c>
      <c r="E149" s="3">
        <v>103.572</v>
      </c>
      <c r="F149" s="3">
        <v>86.515000000000001</v>
      </c>
      <c r="G149" s="15">
        <v>2.5609999999999999</v>
      </c>
      <c r="H149" s="15">
        <v>2.6960000000000002</v>
      </c>
      <c r="I149" s="15">
        <v>2.835</v>
      </c>
      <c r="J149" s="45">
        <v>0</v>
      </c>
      <c r="K149" s="45">
        <v>111</v>
      </c>
      <c r="L149" s="44"/>
      <c r="M149" s="44"/>
      <c r="N149" s="44"/>
      <c r="O149" s="40" t="str">
        <f t="shared" si="7"/>
        <v>2520</v>
      </c>
      <c r="P149" s="39">
        <f t="shared" si="8"/>
        <v>111</v>
      </c>
      <c r="Q149" s="18">
        <f t="shared" si="9"/>
        <v>267.116984</v>
      </c>
    </row>
    <row r="150" spans="1:17" x14ac:dyDescent="0.25">
      <c r="A150" s="40" t="s">
        <v>706</v>
      </c>
      <c r="B150" s="3">
        <v>49.642000000000003</v>
      </c>
      <c r="C150" s="3">
        <v>58.802999999999997</v>
      </c>
      <c r="D150" s="3">
        <v>80.638000000000005</v>
      </c>
      <c r="E150" s="3">
        <v>66.686000000000007</v>
      </c>
      <c r="F150" s="3">
        <v>47.886000000000003</v>
      </c>
      <c r="G150" s="15">
        <v>2.343</v>
      </c>
      <c r="H150" s="15">
        <v>2.4660000000000002</v>
      </c>
      <c r="I150" s="15">
        <v>2.593</v>
      </c>
      <c r="J150" s="45">
        <v>0</v>
      </c>
      <c r="K150" s="45">
        <v>144</v>
      </c>
      <c r="L150" s="44"/>
      <c r="M150" s="44"/>
      <c r="N150" s="44"/>
      <c r="O150" s="40" t="str">
        <f t="shared" si="7"/>
        <v>2521</v>
      </c>
      <c r="P150" s="39">
        <f t="shared" si="8"/>
        <v>144</v>
      </c>
      <c r="Q150" s="18">
        <f t="shared" si="9"/>
        <v>145.00819799999999</v>
      </c>
    </row>
    <row r="151" spans="1:17" x14ac:dyDescent="0.25">
      <c r="A151" s="40" t="s">
        <v>707</v>
      </c>
      <c r="B151" s="3">
        <v>131.19999999999999</v>
      </c>
      <c r="C151" s="3">
        <v>135.773</v>
      </c>
      <c r="D151" s="3">
        <v>146.59700000000001</v>
      </c>
      <c r="E151" s="3">
        <v>139.42699999999999</v>
      </c>
      <c r="F151" s="3">
        <v>136.07400000000001</v>
      </c>
      <c r="G151" s="15">
        <v>2.4569999999999999</v>
      </c>
      <c r="H151" s="15">
        <v>2.5859999999999999</v>
      </c>
      <c r="I151" s="15">
        <v>2.7189999999999999</v>
      </c>
      <c r="J151" s="45">
        <v>0</v>
      </c>
      <c r="K151" s="45">
        <v>333</v>
      </c>
      <c r="L151" s="44"/>
      <c r="M151" s="44"/>
      <c r="N151" s="44"/>
      <c r="O151" s="40" t="str">
        <f t="shared" si="7"/>
        <v>2522</v>
      </c>
      <c r="P151" s="39">
        <f t="shared" si="8"/>
        <v>333</v>
      </c>
      <c r="Q151" s="18">
        <f t="shared" si="9"/>
        <v>351.10897799999998</v>
      </c>
    </row>
    <row r="152" spans="1:17" x14ac:dyDescent="0.25">
      <c r="A152" s="40" t="s">
        <v>708</v>
      </c>
      <c r="B152" s="3">
        <v>370.03300000000002</v>
      </c>
      <c r="C152" s="3">
        <v>429.35300000000001</v>
      </c>
      <c r="D152" s="3">
        <v>588.58399999999995</v>
      </c>
      <c r="E152" s="3">
        <v>441.48399999999998</v>
      </c>
      <c r="F152" s="3">
        <v>415.06200000000001</v>
      </c>
      <c r="G152" s="15">
        <v>2.4569999999999999</v>
      </c>
      <c r="H152" s="15">
        <v>2.5859999999999999</v>
      </c>
      <c r="I152" s="15">
        <v>2.7189999999999999</v>
      </c>
      <c r="J152" s="45">
        <v>0</v>
      </c>
      <c r="K152" s="45">
        <v>892</v>
      </c>
      <c r="L152" s="44"/>
      <c r="M152" s="44"/>
      <c r="N152" s="44"/>
      <c r="O152" s="40" t="str">
        <f t="shared" si="7"/>
        <v>2523</v>
      </c>
      <c r="P152" s="39">
        <f t="shared" si="8"/>
        <v>892</v>
      </c>
      <c r="Q152" s="18">
        <f t="shared" si="9"/>
        <v>1110.3068579999999</v>
      </c>
    </row>
    <row r="153" spans="1:17" x14ac:dyDescent="0.25">
      <c r="A153" s="40" t="s">
        <v>709</v>
      </c>
      <c r="B153" s="3">
        <v>193.03800000000001</v>
      </c>
      <c r="C153" s="3">
        <v>212.71199999999999</v>
      </c>
      <c r="D153" s="3">
        <v>264.66699999999997</v>
      </c>
      <c r="E153" s="3">
        <v>220.083</v>
      </c>
      <c r="F153" s="3">
        <v>212.30500000000001</v>
      </c>
      <c r="G153" s="15">
        <v>2.59</v>
      </c>
      <c r="H153" s="15">
        <v>2.726</v>
      </c>
      <c r="I153" s="15">
        <v>2.8660000000000001</v>
      </c>
      <c r="J153" s="45">
        <v>0</v>
      </c>
      <c r="K153" s="45">
        <v>447</v>
      </c>
      <c r="L153" s="44"/>
      <c r="M153" s="44"/>
      <c r="N153" s="44"/>
      <c r="O153" s="40" t="str">
        <f t="shared" si="7"/>
        <v>2524</v>
      </c>
      <c r="P153" s="39">
        <f t="shared" si="8"/>
        <v>447</v>
      </c>
      <c r="Q153" s="18">
        <f t="shared" si="9"/>
        <v>579.85291199999995</v>
      </c>
    </row>
    <row r="154" spans="1:17" x14ac:dyDescent="0.25">
      <c r="A154" s="40" t="s">
        <v>710</v>
      </c>
      <c r="B154" s="3">
        <v>101.72499999999999</v>
      </c>
      <c r="C154" s="3">
        <v>134.01300000000001</v>
      </c>
      <c r="D154" s="3">
        <v>230.48099999999999</v>
      </c>
      <c r="E154" s="3">
        <v>142.09399999999999</v>
      </c>
      <c r="F154" s="3">
        <v>152.779</v>
      </c>
      <c r="G154" s="15">
        <v>2.59</v>
      </c>
      <c r="H154" s="15">
        <v>2.726</v>
      </c>
      <c r="I154" s="15">
        <v>2.8660000000000001</v>
      </c>
      <c r="J154" s="45">
        <v>0</v>
      </c>
      <c r="K154" s="45">
        <v>206</v>
      </c>
      <c r="L154" s="44"/>
      <c r="M154" s="44"/>
      <c r="N154" s="44"/>
      <c r="O154" s="40" t="str">
        <f t="shared" si="7"/>
        <v>2525</v>
      </c>
      <c r="P154" s="39">
        <f t="shared" si="8"/>
        <v>206</v>
      </c>
      <c r="Q154" s="18">
        <f t="shared" si="9"/>
        <v>365.31943799999999</v>
      </c>
    </row>
    <row r="155" spans="1:17" x14ac:dyDescent="0.25">
      <c r="A155" s="40" t="s">
        <v>711</v>
      </c>
      <c r="B155" s="3">
        <v>46.515999999999998</v>
      </c>
      <c r="C155" s="3">
        <v>79.873999999999995</v>
      </c>
      <c r="D155" s="3">
        <v>180.51900000000001</v>
      </c>
      <c r="E155" s="3">
        <v>76.974000000000004</v>
      </c>
      <c r="F155" s="3">
        <v>99.569000000000003</v>
      </c>
      <c r="G155" s="15">
        <v>2.59</v>
      </c>
      <c r="H155" s="15">
        <v>2.726</v>
      </c>
      <c r="I155" s="15">
        <v>2.8660000000000001</v>
      </c>
      <c r="J155" s="45">
        <v>0</v>
      </c>
      <c r="K155" s="45">
        <v>101</v>
      </c>
      <c r="L155" s="44"/>
      <c r="M155" s="44"/>
      <c r="N155" s="44"/>
      <c r="O155" s="40" t="str">
        <f t="shared" si="7"/>
        <v>2526</v>
      </c>
      <c r="P155" s="39">
        <f t="shared" si="8"/>
        <v>101</v>
      </c>
      <c r="Q155" s="18">
        <f t="shared" si="9"/>
        <v>217.73652399999997</v>
      </c>
    </row>
    <row r="156" spans="1:17" x14ac:dyDescent="0.25">
      <c r="A156" s="40" t="s">
        <v>712</v>
      </c>
      <c r="B156" s="3">
        <v>58.540999999999997</v>
      </c>
      <c r="C156" s="3">
        <v>74.47</v>
      </c>
      <c r="D156" s="3">
        <v>120.544</v>
      </c>
      <c r="E156" s="3">
        <v>58.674999999999997</v>
      </c>
      <c r="F156" s="3">
        <v>63.015999999999998</v>
      </c>
      <c r="G156" s="15">
        <v>2.5609999999999999</v>
      </c>
      <c r="H156" s="15">
        <v>2.6960000000000002</v>
      </c>
      <c r="I156" s="15">
        <v>2.835</v>
      </c>
      <c r="J156" s="45">
        <v>0</v>
      </c>
      <c r="K156" s="45">
        <v>128</v>
      </c>
      <c r="L156" s="44"/>
      <c r="M156" s="44"/>
      <c r="N156" s="44"/>
      <c r="O156" s="40" t="str">
        <f t="shared" si="7"/>
        <v>2527</v>
      </c>
      <c r="P156" s="39">
        <f t="shared" si="8"/>
        <v>128</v>
      </c>
      <c r="Q156" s="18">
        <f t="shared" si="9"/>
        <v>200.77112</v>
      </c>
    </row>
    <row r="157" spans="1:17" x14ac:dyDescent="0.25">
      <c r="A157" s="40" t="s">
        <v>713</v>
      </c>
      <c r="B157" s="3">
        <v>125.267</v>
      </c>
      <c r="C157" s="3">
        <v>155.29400000000001</v>
      </c>
      <c r="D157" s="3">
        <v>221.37799999999999</v>
      </c>
      <c r="E157" s="3">
        <v>140.595</v>
      </c>
      <c r="F157" s="3">
        <v>104.038</v>
      </c>
      <c r="G157" s="15">
        <v>2.5609999999999999</v>
      </c>
      <c r="H157" s="15">
        <v>2.6960000000000002</v>
      </c>
      <c r="I157" s="15">
        <v>2.835</v>
      </c>
      <c r="J157" s="45">
        <v>0</v>
      </c>
      <c r="K157" s="45">
        <v>311</v>
      </c>
      <c r="L157" s="44"/>
      <c r="M157" s="44"/>
      <c r="N157" s="44"/>
      <c r="O157" s="40" t="str">
        <f t="shared" si="7"/>
        <v>2528</v>
      </c>
      <c r="P157" s="39">
        <f t="shared" si="8"/>
        <v>311</v>
      </c>
      <c r="Q157" s="18">
        <f t="shared" si="9"/>
        <v>418.67262400000004</v>
      </c>
    </row>
    <row r="158" spans="1:17" x14ac:dyDescent="0.25">
      <c r="A158" s="40" t="s">
        <v>714</v>
      </c>
      <c r="B158" s="3">
        <v>83.947999999999993</v>
      </c>
      <c r="C158" s="3">
        <v>91.986000000000004</v>
      </c>
      <c r="D158" s="3">
        <v>110.346</v>
      </c>
      <c r="E158" s="3">
        <v>95.620999999999995</v>
      </c>
      <c r="F158" s="3">
        <v>90.683000000000007</v>
      </c>
      <c r="G158" s="15">
        <v>2.343</v>
      </c>
      <c r="H158" s="15">
        <v>2.4660000000000002</v>
      </c>
      <c r="I158" s="15">
        <v>2.593</v>
      </c>
      <c r="J158" s="45">
        <v>0</v>
      </c>
      <c r="K158" s="45">
        <v>203</v>
      </c>
      <c r="L158" s="44"/>
      <c r="M158" s="44"/>
      <c r="N158" s="44"/>
      <c r="O158" s="40" t="str">
        <f t="shared" si="7"/>
        <v>2529</v>
      </c>
      <c r="P158" s="39">
        <f t="shared" si="8"/>
        <v>203</v>
      </c>
      <c r="Q158" s="18">
        <f t="shared" si="9"/>
        <v>226.83747600000004</v>
      </c>
    </row>
    <row r="159" spans="1:17" x14ac:dyDescent="0.25">
      <c r="A159" s="40" t="s">
        <v>715</v>
      </c>
      <c r="B159" s="3">
        <v>80.17</v>
      </c>
      <c r="C159" s="3">
        <v>86.843999999999994</v>
      </c>
      <c r="D159" s="3">
        <v>101.214</v>
      </c>
      <c r="E159" s="3">
        <v>88.221000000000004</v>
      </c>
      <c r="F159" s="3">
        <v>80.975999999999999</v>
      </c>
      <c r="G159" s="15">
        <v>2.343</v>
      </c>
      <c r="H159" s="15">
        <v>2.4660000000000002</v>
      </c>
      <c r="I159" s="15">
        <v>2.593</v>
      </c>
      <c r="J159" s="45">
        <v>0</v>
      </c>
      <c r="K159" s="45">
        <v>216</v>
      </c>
      <c r="L159" s="44"/>
      <c r="M159" s="44"/>
      <c r="N159" s="44"/>
      <c r="O159" s="40" t="str">
        <f t="shared" si="7"/>
        <v>2530</v>
      </c>
      <c r="P159" s="39">
        <f t="shared" si="8"/>
        <v>216</v>
      </c>
      <c r="Q159" s="18">
        <f t="shared" si="9"/>
        <v>214.15730400000001</v>
      </c>
    </row>
    <row r="160" spans="1:17" x14ac:dyDescent="0.25">
      <c r="A160" s="40" t="s">
        <v>716</v>
      </c>
      <c r="B160" s="3">
        <v>153.05099999999999</v>
      </c>
      <c r="C160" s="3">
        <v>191.297</v>
      </c>
      <c r="D160" s="3">
        <v>283.03100000000001</v>
      </c>
      <c r="E160" s="3">
        <v>187.083</v>
      </c>
      <c r="F160" s="3">
        <v>144.934</v>
      </c>
      <c r="G160" s="15">
        <v>2.4569999999999999</v>
      </c>
      <c r="H160" s="15">
        <v>2.5859999999999999</v>
      </c>
      <c r="I160" s="15">
        <v>2.7189999999999999</v>
      </c>
      <c r="J160" s="45">
        <v>0</v>
      </c>
      <c r="K160" s="45">
        <v>345</v>
      </c>
      <c r="L160" s="44"/>
      <c r="M160" s="44"/>
      <c r="N160" s="44"/>
      <c r="O160" s="40" t="str">
        <f t="shared" si="7"/>
        <v>2531</v>
      </c>
      <c r="P160" s="39">
        <f t="shared" si="8"/>
        <v>345</v>
      </c>
      <c r="Q160" s="18">
        <f t="shared" si="9"/>
        <v>494.69404199999997</v>
      </c>
    </row>
    <row r="161" spans="1:17" x14ac:dyDescent="0.25">
      <c r="A161" s="40" t="s">
        <v>717</v>
      </c>
      <c r="B161" s="3">
        <v>15.157</v>
      </c>
      <c r="C161" s="3">
        <v>33.594000000000001</v>
      </c>
      <c r="D161" s="3">
        <v>79.590999999999994</v>
      </c>
      <c r="E161" s="3">
        <v>46.834000000000003</v>
      </c>
      <c r="F161" s="3">
        <v>25.001000000000001</v>
      </c>
      <c r="G161" s="15">
        <v>2.4569999999999999</v>
      </c>
      <c r="H161" s="15">
        <v>2.5859999999999999</v>
      </c>
      <c r="I161" s="15">
        <v>2.7189999999999999</v>
      </c>
      <c r="J161" s="45">
        <v>0</v>
      </c>
      <c r="K161" s="45">
        <v>51</v>
      </c>
      <c r="L161" s="44"/>
      <c r="M161" s="44"/>
      <c r="N161" s="44"/>
      <c r="O161" s="40" t="str">
        <f t="shared" si="7"/>
        <v>2532</v>
      </c>
      <c r="P161" s="39">
        <f t="shared" si="8"/>
        <v>51</v>
      </c>
      <c r="Q161" s="18">
        <f t="shared" si="9"/>
        <v>86.874083999999996</v>
      </c>
    </row>
    <row r="162" spans="1:17" x14ac:dyDescent="0.25">
      <c r="A162" s="40" t="s">
        <v>718</v>
      </c>
      <c r="B162" s="3">
        <v>107.976</v>
      </c>
      <c r="C162" s="3">
        <v>127.02500000000001</v>
      </c>
      <c r="D162" s="3">
        <v>170.464</v>
      </c>
      <c r="E162" s="3">
        <v>113.065</v>
      </c>
      <c r="F162" s="3">
        <v>106.093</v>
      </c>
      <c r="G162" s="15">
        <v>2.4569999999999999</v>
      </c>
      <c r="H162" s="15">
        <v>2.5859999999999999</v>
      </c>
      <c r="I162" s="15">
        <v>2.7189999999999999</v>
      </c>
      <c r="J162" s="45">
        <v>0</v>
      </c>
      <c r="K162" s="45">
        <v>273</v>
      </c>
      <c r="L162" s="44"/>
      <c r="M162" s="44"/>
      <c r="N162" s="44"/>
      <c r="O162" s="40" t="str">
        <f t="shared" si="7"/>
        <v>2533</v>
      </c>
      <c r="P162" s="39">
        <f t="shared" si="8"/>
        <v>273</v>
      </c>
      <c r="Q162" s="18">
        <f t="shared" si="9"/>
        <v>328.48665</v>
      </c>
    </row>
    <row r="163" spans="1:17" x14ac:dyDescent="0.25">
      <c r="A163" s="40" t="s">
        <v>719</v>
      </c>
      <c r="B163" s="3">
        <v>292.32100000000003</v>
      </c>
      <c r="C163" s="3">
        <v>323.423</v>
      </c>
      <c r="D163" s="3">
        <v>396.99900000000002</v>
      </c>
      <c r="E163" s="3">
        <v>344.065</v>
      </c>
      <c r="F163" s="3">
        <v>301.00900000000001</v>
      </c>
      <c r="G163" s="15">
        <v>2.1819999999999999</v>
      </c>
      <c r="H163" s="15">
        <v>2.2970000000000002</v>
      </c>
      <c r="I163" s="15">
        <v>2.415</v>
      </c>
      <c r="J163" s="45">
        <v>0</v>
      </c>
      <c r="K163" s="45">
        <v>1298</v>
      </c>
      <c r="L163" s="44"/>
      <c r="M163" s="44"/>
      <c r="N163" s="44"/>
      <c r="O163" s="40" t="str">
        <f t="shared" si="7"/>
        <v>2601</v>
      </c>
      <c r="P163" s="39">
        <f t="shared" si="8"/>
        <v>1298</v>
      </c>
      <c r="Q163" s="18">
        <f t="shared" si="9"/>
        <v>742.90263100000004</v>
      </c>
    </row>
    <row r="164" spans="1:17" x14ac:dyDescent="0.25">
      <c r="A164" s="40" t="s">
        <v>720</v>
      </c>
      <c r="B164" s="3">
        <v>226.947</v>
      </c>
      <c r="C164" s="3">
        <v>249.56299999999999</v>
      </c>
      <c r="D164" s="3">
        <v>306.21600000000001</v>
      </c>
      <c r="E164" s="3">
        <v>259.983</v>
      </c>
      <c r="F164" s="3">
        <v>259.78199999999998</v>
      </c>
      <c r="G164" s="15">
        <v>2.1819999999999999</v>
      </c>
      <c r="H164" s="15">
        <v>2.2970000000000002</v>
      </c>
      <c r="I164" s="15">
        <v>2.415</v>
      </c>
      <c r="J164" s="45">
        <v>0</v>
      </c>
      <c r="K164" s="45">
        <v>332</v>
      </c>
      <c r="L164" s="44"/>
      <c r="M164" s="44"/>
      <c r="N164" s="44"/>
      <c r="O164" s="40" t="str">
        <f t="shared" si="7"/>
        <v>2602</v>
      </c>
      <c r="P164" s="39">
        <f t="shared" si="8"/>
        <v>332</v>
      </c>
      <c r="Q164" s="18">
        <f t="shared" si="9"/>
        <v>573.24621100000002</v>
      </c>
    </row>
    <row r="165" spans="1:17" x14ac:dyDescent="0.25">
      <c r="A165" s="40" t="s">
        <v>721</v>
      </c>
      <c r="B165" s="3">
        <v>295.827</v>
      </c>
      <c r="C165" s="3">
        <v>306.80099999999999</v>
      </c>
      <c r="D165" s="3">
        <v>332.149</v>
      </c>
      <c r="E165" s="3">
        <v>310.60700000000003</v>
      </c>
      <c r="F165" s="3">
        <v>312.06200000000001</v>
      </c>
      <c r="G165" s="15">
        <v>2.1819999999999999</v>
      </c>
      <c r="H165" s="15">
        <v>2.2970000000000002</v>
      </c>
      <c r="I165" s="15">
        <v>2.415</v>
      </c>
      <c r="J165" s="45">
        <v>0</v>
      </c>
      <c r="K165" s="45">
        <v>729</v>
      </c>
      <c r="L165" s="44"/>
      <c r="M165" s="44"/>
      <c r="N165" s="44"/>
      <c r="O165" s="40" t="str">
        <f t="shared" si="7"/>
        <v>2603</v>
      </c>
      <c r="P165" s="39">
        <f t="shared" si="8"/>
        <v>729</v>
      </c>
      <c r="Q165" s="18">
        <f t="shared" si="9"/>
        <v>704.72189700000001</v>
      </c>
    </row>
    <row r="166" spans="1:17" x14ac:dyDescent="0.25">
      <c r="A166" s="40" t="s">
        <v>722</v>
      </c>
      <c r="B166" s="3">
        <v>3.032</v>
      </c>
      <c r="C166" s="3">
        <v>3.0590000000000002</v>
      </c>
      <c r="D166" s="3">
        <v>3.1659999999999999</v>
      </c>
      <c r="E166" s="3">
        <v>3.0110000000000001</v>
      </c>
      <c r="F166" s="3">
        <v>3.0110000000000001</v>
      </c>
      <c r="G166" s="15">
        <v>2.1819999999999999</v>
      </c>
      <c r="H166" s="15">
        <v>2.2970000000000002</v>
      </c>
      <c r="I166" s="15">
        <v>2.415</v>
      </c>
      <c r="J166" s="45">
        <v>0</v>
      </c>
      <c r="K166" s="45">
        <v>19</v>
      </c>
      <c r="L166" s="44"/>
      <c r="M166" s="44"/>
      <c r="N166" s="44"/>
      <c r="O166" s="40" t="str">
        <f t="shared" si="7"/>
        <v>2604</v>
      </c>
      <c r="P166" s="39">
        <f t="shared" si="8"/>
        <v>19</v>
      </c>
      <c r="Q166" s="18">
        <f t="shared" si="9"/>
        <v>7.026523000000001</v>
      </c>
    </row>
    <row r="167" spans="1:17" x14ac:dyDescent="0.25">
      <c r="A167" s="40" t="s">
        <v>723</v>
      </c>
      <c r="B167" s="3">
        <v>63.383000000000003</v>
      </c>
      <c r="C167" s="3">
        <v>69.606999999999999</v>
      </c>
      <c r="D167" s="3">
        <v>89.052999999999997</v>
      </c>
      <c r="E167" s="3">
        <v>67.674999999999997</v>
      </c>
      <c r="F167" s="3">
        <v>73.933999999999997</v>
      </c>
      <c r="G167" s="15">
        <v>2.476</v>
      </c>
      <c r="H167" s="15">
        <v>2.6059999999999999</v>
      </c>
      <c r="I167" s="15">
        <v>2.74</v>
      </c>
      <c r="J167" s="45">
        <v>91</v>
      </c>
      <c r="K167" s="45">
        <v>208</v>
      </c>
      <c r="L167" s="44"/>
      <c r="M167" s="44"/>
      <c r="N167" s="44"/>
      <c r="O167" s="40" t="str">
        <f t="shared" si="7"/>
        <v>2605</v>
      </c>
      <c r="P167" s="39">
        <f t="shared" si="8"/>
        <v>208</v>
      </c>
      <c r="Q167" s="18">
        <f t="shared" si="9"/>
        <v>272.39584200000002</v>
      </c>
    </row>
    <row r="168" spans="1:17" x14ac:dyDescent="0.25">
      <c r="A168" s="40" t="s">
        <v>724</v>
      </c>
      <c r="B168" s="3">
        <v>12.3</v>
      </c>
      <c r="C168" s="3">
        <v>12.638</v>
      </c>
      <c r="D168" s="3">
        <v>13.789</v>
      </c>
      <c r="E168" s="3">
        <v>12.356999999999999</v>
      </c>
      <c r="F168" s="3">
        <v>12.507999999999999</v>
      </c>
      <c r="G168" s="15">
        <v>2.5139999999999998</v>
      </c>
      <c r="H168" s="15">
        <v>2.6459999999999999</v>
      </c>
      <c r="I168" s="15">
        <v>2.782</v>
      </c>
      <c r="J168" s="45">
        <v>0</v>
      </c>
      <c r="K168" s="45">
        <v>53</v>
      </c>
      <c r="L168" s="44"/>
      <c r="M168" s="44"/>
      <c r="N168" s="44"/>
      <c r="O168" s="40" t="str">
        <f t="shared" si="7"/>
        <v>2606</v>
      </c>
      <c r="P168" s="39">
        <f t="shared" si="8"/>
        <v>53</v>
      </c>
      <c r="Q168" s="18">
        <f t="shared" si="9"/>
        <v>33.440148000000001</v>
      </c>
    </row>
    <row r="169" spans="1:17" x14ac:dyDescent="0.25">
      <c r="A169" s="40" t="s">
        <v>725</v>
      </c>
      <c r="B169" s="3">
        <v>75.706999999999994</v>
      </c>
      <c r="C169" s="3">
        <v>78.525000000000006</v>
      </c>
      <c r="D169" s="3">
        <v>84.254999999999995</v>
      </c>
      <c r="E169" s="3">
        <v>78.760000000000005</v>
      </c>
      <c r="F169" s="3">
        <v>78.691000000000003</v>
      </c>
      <c r="G169" s="15">
        <v>2.1819999999999999</v>
      </c>
      <c r="H169" s="15">
        <v>2.2970000000000002</v>
      </c>
      <c r="I169" s="15">
        <v>2.415</v>
      </c>
      <c r="J169" s="45">
        <v>0</v>
      </c>
      <c r="K169" s="45">
        <v>183</v>
      </c>
      <c r="L169" s="44"/>
      <c r="M169" s="44"/>
      <c r="N169" s="44"/>
      <c r="O169" s="40" t="str">
        <f t="shared" si="7"/>
        <v>2607</v>
      </c>
      <c r="P169" s="39">
        <f t="shared" si="8"/>
        <v>183</v>
      </c>
      <c r="Q169" s="18">
        <f t="shared" si="9"/>
        <v>180.37192500000003</v>
      </c>
    </row>
    <row r="170" spans="1:17" x14ac:dyDescent="0.25">
      <c r="A170" s="40" t="s">
        <v>726</v>
      </c>
      <c r="B170" s="3">
        <v>81.38</v>
      </c>
      <c r="C170" s="3">
        <v>88.759</v>
      </c>
      <c r="D170" s="3">
        <v>105.18300000000001</v>
      </c>
      <c r="E170" s="3">
        <v>96.147000000000006</v>
      </c>
      <c r="F170" s="3">
        <v>92.421000000000006</v>
      </c>
      <c r="G170" s="15">
        <v>2.1819999999999999</v>
      </c>
      <c r="H170" s="15">
        <v>2.2970000000000002</v>
      </c>
      <c r="I170" s="15">
        <v>2.415</v>
      </c>
      <c r="J170" s="45">
        <v>0</v>
      </c>
      <c r="K170" s="45">
        <v>196</v>
      </c>
      <c r="L170" s="44"/>
      <c r="M170" s="44"/>
      <c r="N170" s="44"/>
      <c r="O170" s="40" t="str">
        <f t="shared" si="7"/>
        <v>2608</v>
      </c>
      <c r="P170" s="39">
        <f t="shared" si="8"/>
        <v>196</v>
      </c>
      <c r="Q170" s="18">
        <f t="shared" si="9"/>
        <v>203.879423</v>
      </c>
    </row>
    <row r="171" spans="1:17" x14ac:dyDescent="0.25">
      <c r="A171" s="40" t="s">
        <v>727</v>
      </c>
      <c r="B171" s="3">
        <v>23.234999999999999</v>
      </c>
      <c r="C171" s="3">
        <v>28.324000000000002</v>
      </c>
      <c r="D171" s="3">
        <v>40.475999999999999</v>
      </c>
      <c r="E171" s="3">
        <v>34.204999999999998</v>
      </c>
      <c r="F171" s="3">
        <v>31.257999999999999</v>
      </c>
      <c r="G171" s="15">
        <v>2.1819999999999999</v>
      </c>
      <c r="H171" s="15">
        <v>2.2970000000000002</v>
      </c>
      <c r="I171" s="15">
        <v>2.415</v>
      </c>
      <c r="J171" s="45">
        <v>0</v>
      </c>
      <c r="K171" s="45">
        <v>68</v>
      </c>
      <c r="L171" s="44"/>
      <c r="M171" s="44"/>
      <c r="N171" s="44"/>
      <c r="O171" s="40" t="str">
        <f t="shared" si="7"/>
        <v>2609</v>
      </c>
      <c r="P171" s="39">
        <f t="shared" si="8"/>
        <v>68</v>
      </c>
      <c r="Q171" s="18">
        <f t="shared" si="9"/>
        <v>65.060228000000009</v>
      </c>
    </row>
    <row r="172" spans="1:17" x14ac:dyDescent="0.25">
      <c r="A172" s="40" t="s">
        <v>728</v>
      </c>
      <c r="B172" s="3">
        <v>230.839</v>
      </c>
      <c r="C172" s="3">
        <v>258.09399999999999</v>
      </c>
      <c r="D172" s="3">
        <v>327.81700000000001</v>
      </c>
      <c r="E172" s="3">
        <v>276.798</v>
      </c>
      <c r="F172" s="3">
        <v>274.50799999999998</v>
      </c>
      <c r="G172" s="15">
        <v>2.1819999999999999</v>
      </c>
      <c r="H172" s="15">
        <v>2.2970000000000002</v>
      </c>
      <c r="I172" s="15">
        <v>2.415</v>
      </c>
      <c r="J172" s="45">
        <v>0</v>
      </c>
      <c r="K172" s="45">
        <v>540</v>
      </c>
      <c r="L172" s="44"/>
      <c r="M172" s="44"/>
      <c r="N172" s="44"/>
      <c r="O172" s="40" t="str">
        <f t="shared" si="7"/>
        <v>2610</v>
      </c>
      <c r="P172" s="39">
        <f t="shared" si="8"/>
        <v>540</v>
      </c>
      <c r="Q172" s="18">
        <f t="shared" si="9"/>
        <v>592.84191800000008</v>
      </c>
    </row>
    <row r="173" spans="1:17" x14ac:dyDescent="0.25">
      <c r="A173" s="40" t="s">
        <v>729</v>
      </c>
      <c r="B173" s="3">
        <v>358.64100000000002</v>
      </c>
      <c r="C173" s="3">
        <v>454.97800000000001</v>
      </c>
      <c r="D173" s="3">
        <v>752.06700000000001</v>
      </c>
      <c r="E173" s="3">
        <v>432.66899999999998</v>
      </c>
      <c r="F173" s="3">
        <v>522.88900000000001</v>
      </c>
      <c r="G173" s="15">
        <v>2.476</v>
      </c>
      <c r="H173" s="15">
        <v>2.6059999999999999</v>
      </c>
      <c r="I173" s="15">
        <v>2.74</v>
      </c>
      <c r="J173" s="45">
        <v>0</v>
      </c>
      <c r="K173" s="45">
        <v>724</v>
      </c>
      <c r="L173" s="44"/>
      <c r="M173" s="44"/>
      <c r="N173" s="44"/>
      <c r="O173" s="40" t="str">
        <f t="shared" si="7"/>
        <v>2611</v>
      </c>
      <c r="P173" s="39">
        <f t="shared" si="8"/>
        <v>724</v>
      </c>
      <c r="Q173" s="18">
        <f t="shared" si="9"/>
        <v>1185.6726679999999</v>
      </c>
    </row>
    <row r="174" spans="1:17" x14ac:dyDescent="0.25">
      <c r="A174" s="40" t="s">
        <v>730</v>
      </c>
      <c r="B174" s="3">
        <v>90.058000000000007</v>
      </c>
      <c r="C174" s="3">
        <v>98.905000000000001</v>
      </c>
      <c r="D174" s="3">
        <v>136.61500000000001</v>
      </c>
      <c r="E174" s="3">
        <v>93.051000000000002</v>
      </c>
      <c r="F174" s="3">
        <v>104.52800000000001</v>
      </c>
      <c r="G174" s="15">
        <v>2.5139999999999998</v>
      </c>
      <c r="H174" s="15">
        <v>2.6459999999999999</v>
      </c>
      <c r="I174" s="15">
        <v>2.782</v>
      </c>
      <c r="J174" s="45">
        <v>0</v>
      </c>
      <c r="K174" s="45">
        <v>214</v>
      </c>
      <c r="L174" s="44"/>
      <c r="M174" s="44"/>
      <c r="N174" s="44"/>
      <c r="O174" s="40" t="str">
        <f t="shared" si="7"/>
        <v>2612</v>
      </c>
      <c r="P174" s="39">
        <f t="shared" si="8"/>
        <v>214</v>
      </c>
      <c r="Q174" s="18">
        <f t="shared" si="9"/>
        <v>261.70263</v>
      </c>
    </row>
    <row r="175" spans="1:17" x14ac:dyDescent="0.25">
      <c r="A175" s="40" t="s">
        <v>731</v>
      </c>
      <c r="B175" s="3">
        <v>264</v>
      </c>
      <c r="C175" s="3">
        <v>280.72399999999999</v>
      </c>
      <c r="D175" s="3">
        <v>315.64299999999997</v>
      </c>
      <c r="E175" s="3">
        <v>283.43</v>
      </c>
      <c r="F175" s="3">
        <v>273.55500000000001</v>
      </c>
      <c r="G175" s="15">
        <v>2.1819999999999999</v>
      </c>
      <c r="H175" s="15">
        <v>2.2970000000000002</v>
      </c>
      <c r="I175" s="15">
        <v>2.415</v>
      </c>
      <c r="J175" s="45">
        <v>0</v>
      </c>
      <c r="K175" s="45">
        <v>632</v>
      </c>
      <c r="L175" s="44"/>
      <c r="M175" s="44"/>
      <c r="N175" s="44"/>
      <c r="O175" s="40" t="str">
        <f t="shared" si="7"/>
        <v>2613</v>
      </c>
      <c r="P175" s="39">
        <f t="shared" si="8"/>
        <v>632</v>
      </c>
      <c r="Q175" s="18">
        <f t="shared" si="9"/>
        <v>644.82302800000002</v>
      </c>
    </row>
    <row r="176" spans="1:17" x14ac:dyDescent="0.25">
      <c r="A176" s="40" t="s">
        <v>732</v>
      </c>
      <c r="B176" s="3">
        <v>117.54900000000001</v>
      </c>
      <c r="C176" s="3">
        <v>133.58699999999999</v>
      </c>
      <c r="D176" s="3">
        <v>172.45599999999999</v>
      </c>
      <c r="E176" s="3">
        <v>152.566</v>
      </c>
      <c r="F176" s="3">
        <v>142.923</v>
      </c>
      <c r="G176" s="15">
        <v>2.1819999999999999</v>
      </c>
      <c r="H176" s="15">
        <v>2.2970000000000002</v>
      </c>
      <c r="I176" s="15">
        <v>2.415</v>
      </c>
      <c r="J176" s="45">
        <v>0</v>
      </c>
      <c r="K176" s="45">
        <v>252</v>
      </c>
      <c r="L176" s="44"/>
      <c r="M176" s="44"/>
      <c r="N176" s="44"/>
      <c r="O176" s="40" t="str">
        <f t="shared" si="7"/>
        <v>2614</v>
      </c>
      <c r="P176" s="39">
        <f t="shared" si="8"/>
        <v>252</v>
      </c>
      <c r="Q176" s="18">
        <f t="shared" si="9"/>
        <v>306.84933899999999</v>
      </c>
    </row>
    <row r="177" spans="1:17" x14ac:dyDescent="0.25">
      <c r="A177" s="40" t="s">
        <v>733</v>
      </c>
      <c r="B177" s="3">
        <v>64.477999999999994</v>
      </c>
      <c r="C177" s="3">
        <v>66.349999999999994</v>
      </c>
      <c r="D177" s="3">
        <v>71.59</v>
      </c>
      <c r="E177" s="3">
        <v>67.028000000000006</v>
      </c>
      <c r="F177" s="3">
        <v>67.343000000000004</v>
      </c>
      <c r="G177" s="15">
        <v>2.476</v>
      </c>
      <c r="H177" s="15">
        <v>2.6059999999999999</v>
      </c>
      <c r="I177" s="15">
        <v>2.74</v>
      </c>
      <c r="J177" s="45">
        <v>0</v>
      </c>
      <c r="K177" s="45">
        <v>137</v>
      </c>
      <c r="L177" s="44"/>
      <c r="M177" s="44"/>
      <c r="N177" s="44"/>
      <c r="O177" s="40" t="str">
        <f t="shared" si="7"/>
        <v>2615</v>
      </c>
      <c r="P177" s="39">
        <f t="shared" si="8"/>
        <v>137</v>
      </c>
      <c r="Q177" s="18">
        <f t="shared" si="9"/>
        <v>172.90809999999999</v>
      </c>
    </row>
    <row r="178" spans="1:17" x14ac:dyDescent="0.25">
      <c r="A178" s="40" t="s">
        <v>734</v>
      </c>
      <c r="B178" s="3">
        <v>283.59100000000001</v>
      </c>
      <c r="C178" s="3">
        <v>388.89600000000002</v>
      </c>
      <c r="D178" s="3">
        <v>761.71199999999999</v>
      </c>
      <c r="E178" s="3">
        <v>440.887</v>
      </c>
      <c r="F178" s="3">
        <v>445.07100000000003</v>
      </c>
      <c r="G178" s="15">
        <v>2.476</v>
      </c>
      <c r="H178" s="15">
        <v>2.6059999999999999</v>
      </c>
      <c r="I178" s="15">
        <v>2.74</v>
      </c>
      <c r="J178" s="45">
        <v>0</v>
      </c>
      <c r="K178" s="45">
        <v>639</v>
      </c>
      <c r="L178" s="44"/>
      <c r="M178" s="44"/>
      <c r="N178" s="44"/>
      <c r="O178" s="40" t="str">
        <f t="shared" si="7"/>
        <v>2616</v>
      </c>
      <c r="P178" s="39">
        <f t="shared" si="8"/>
        <v>639</v>
      </c>
      <c r="Q178" s="18">
        <f t="shared" si="9"/>
        <v>1013.462976</v>
      </c>
    </row>
    <row r="179" spans="1:17" x14ac:dyDescent="0.25">
      <c r="A179" s="40" t="s">
        <v>735</v>
      </c>
      <c r="B179" s="3">
        <v>102.443</v>
      </c>
      <c r="C179" s="3">
        <v>132.77799999999999</v>
      </c>
      <c r="D179" s="3">
        <v>278.91800000000001</v>
      </c>
      <c r="E179" s="3">
        <v>160.036</v>
      </c>
      <c r="F179" s="3">
        <v>142.065</v>
      </c>
      <c r="G179" s="15">
        <v>2.476</v>
      </c>
      <c r="H179" s="15">
        <v>2.6059999999999999</v>
      </c>
      <c r="I179" s="15">
        <v>2.74</v>
      </c>
      <c r="J179" s="45">
        <v>455</v>
      </c>
      <c r="K179" s="45">
        <v>732</v>
      </c>
      <c r="L179" s="44"/>
      <c r="M179" s="44"/>
      <c r="N179" s="44"/>
      <c r="O179" s="40" t="str">
        <f t="shared" si="7"/>
        <v>2617</v>
      </c>
      <c r="P179" s="39">
        <f t="shared" si="8"/>
        <v>732</v>
      </c>
      <c r="Q179" s="18">
        <f t="shared" si="9"/>
        <v>801.01946799999996</v>
      </c>
    </row>
    <row r="180" spans="1:17" x14ac:dyDescent="0.25">
      <c r="A180" s="40" t="s">
        <v>736</v>
      </c>
      <c r="B180" s="3">
        <v>188.49600000000001</v>
      </c>
      <c r="C180" s="3">
        <v>196.8</v>
      </c>
      <c r="D180" s="3">
        <v>246.048</v>
      </c>
      <c r="E180" s="3">
        <v>198.251</v>
      </c>
      <c r="F180" s="3">
        <v>202.44300000000001</v>
      </c>
      <c r="G180" s="15">
        <v>2.5139999999999998</v>
      </c>
      <c r="H180" s="15">
        <v>2.6459999999999999</v>
      </c>
      <c r="I180" s="15">
        <v>2.782</v>
      </c>
      <c r="J180" s="45">
        <v>0</v>
      </c>
      <c r="K180" s="45">
        <v>480</v>
      </c>
      <c r="L180" s="44"/>
      <c r="M180" s="44"/>
      <c r="N180" s="44"/>
      <c r="O180" s="40" t="str">
        <f t="shared" si="7"/>
        <v>2618</v>
      </c>
      <c r="P180" s="39">
        <f t="shared" si="8"/>
        <v>480</v>
      </c>
      <c r="Q180" s="18">
        <f t="shared" si="9"/>
        <v>520.7328</v>
      </c>
    </row>
    <row r="181" spans="1:17" x14ac:dyDescent="0.25">
      <c r="A181" s="40" t="s">
        <v>737</v>
      </c>
      <c r="B181" s="3">
        <v>95.67</v>
      </c>
      <c r="C181" s="3">
        <v>112.32599999999999</v>
      </c>
      <c r="D181" s="3">
        <v>200.68899999999999</v>
      </c>
      <c r="E181" s="3">
        <v>122.169</v>
      </c>
      <c r="F181" s="3">
        <v>121.72499999999999</v>
      </c>
      <c r="G181" s="15">
        <v>2.5139999999999998</v>
      </c>
      <c r="H181" s="15">
        <v>2.6459999999999999</v>
      </c>
      <c r="I181" s="15">
        <v>2.782</v>
      </c>
      <c r="J181" s="45">
        <v>0</v>
      </c>
      <c r="K181" s="45">
        <v>212</v>
      </c>
      <c r="L181" s="44"/>
      <c r="M181" s="44"/>
      <c r="N181" s="44"/>
      <c r="O181" s="40" t="str">
        <f t="shared" si="7"/>
        <v>2619</v>
      </c>
      <c r="P181" s="39">
        <f t="shared" si="8"/>
        <v>212</v>
      </c>
      <c r="Q181" s="18">
        <f t="shared" si="9"/>
        <v>297.21459599999997</v>
      </c>
    </row>
    <row r="182" spans="1:17" x14ac:dyDescent="0.25">
      <c r="A182" s="40" t="s">
        <v>738</v>
      </c>
      <c r="B182" s="3">
        <v>124.30500000000001</v>
      </c>
      <c r="C182" s="3">
        <v>137.256</v>
      </c>
      <c r="D182" s="3">
        <v>211.65600000000001</v>
      </c>
      <c r="E182" s="3">
        <v>143.37700000000001</v>
      </c>
      <c r="F182" s="3">
        <v>135.75700000000001</v>
      </c>
      <c r="G182" s="15">
        <v>2.5139999999999998</v>
      </c>
      <c r="H182" s="15">
        <v>2.6459999999999999</v>
      </c>
      <c r="I182" s="15">
        <v>2.782</v>
      </c>
      <c r="J182" s="45">
        <v>0</v>
      </c>
      <c r="K182" s="45">
        <v>291</v>
      </c>
      <c r="L182" s="44"/>
      <c r="M182" s="44"/>
      <c r="N182" s="44"/>
      <c r="O182" s="40" t="str">
        <f t="shared" si="7"/>
        <v>2620</v>
      </c>
      <c r="P182" s="39">
        <f t="shared" si="8"/>
        <v>291</v>
      </c>
      <c r="Q182" s="18">
        <f t="shared" si="9"/>
        <v>363.17937599999999</v>
      </c>
    </row>
    <row r="183" spans="1:17" x14ac:dyDescent="0.25">
      <c r="A183" s="40" t="s">
        <v>739</v>
      </c>
      <c r="B183" s="3">
        <v>9.6829999999999998</v>
      </c>
      <c r="C183" s="3">
        <v>11.475</v>
      </c>
      <c r="D183" s="3">
        <v>17.462</v>
      </c>
      <c r="E183" s="3">
        <v>14.053000000000001</v>
      </c>
      <c r="F183" s="3">
        <v>9.1010000000000009</v>
      </c>
      <c r="G183" s="15">
        <v>2.5139999999999998</v>
      </c>
      <c r="H183" s="15">
        <v>2.6459999999999999</v>
      </c>
      <c r="I183" s="15">
        <v>2.782</v>
      </c>
      <c r="J183" s="45">
        <v>0</v>
      </c>
      <c r="K183" s="45">
        <v>29</v>
      </c>
      <c r="L183" s="44"/>
      <c r="M183" s="44"/>
      <c r="N183" s="44"/>
      <c r="O183" s="40" t="str">
        <f t="shared" si="7"/>
        <v>2621</v>
      </c>
      <c r="P183" s="39">
        <f t="shared" si="8"/>
        <v>29</v>
      </c>
      <c r="Q183" s="18">
        <f t="shared" si="9"/>
        <v>30.362849999999998</v>
      </c>
    </row>
    <row r="184" spans="1:17" x14ac:dyDescent="0.25">
      <c r="A184" s="40" t="s">
        <v>740</v>
      </c>
      <c r="B184" s="3">
        <v>1.6120000000000001</v>
      </c>
      <c r="C184" s="3">
        <v>2.484</v>
      </c>
      <c r="D184" s="3">
        <v>4.3150000000000004</v>
      </c>
      <c r="E184" s="3">
        <v>4.3410000000000002</v>
      </c>
      <c r="F184" s="3">
        <v>2.9540000000000002</v>
      </c>
      <c r="G184" s="15">
        <v>2.476</v>
      </c>
      <c r="H184" s="15">
        <v>2.6059999999999999</v>
      </c>
      <c r="I184" s="15">
        <v>2.74</v>
      </c>
      <c r="J184" s="45">
        <v>0</v>
      </c>
      <c r="K184" s="45">
        <v>6</v>
      </c>
      <c r="L184" s="44"/>
      <c r="M184" s="44"/>
      <c r="N184" s="44"/>
      <c r="O184" s="40" t="str">
        <f t="shared" si="7"/>
        <v>2622</v>
      </c>
      <c r="P184" s="39">
        <f t="shared" si="8"/>
        <v>6</v>
      </c>
      <c r="Q184" s="18">
        <f t="shared" si="9"/>
        <v>6.4733039999999997</v>
      </c>
    </row>
    <row r="185" spans="1:17" x14ac:dyDescent="0.25">
      <c r="A185" s="40" t="s">
        <v>741</v>
      </c>
      <c r="B185" s="3">
        <v>220.91399999999999</v>
      </c>
      <c r="C185" s="3">
        <v>234.565</v>
      </c>
      <c r="D185" s="3">
        <v>267.65800000000002</v>
      </c>
      <c r="E185" s="3">
        <v>242.297</v>
      </c>
      <c r="F185" s="3">
        <v>241.96799999999999</v>
      </c>
      <c r="G185" s="15">
        <v>2.476</v>
      </c>
      <c r="H185" s="15">
        <v>2.6059999999999999</v>
      </c>
      <c r="I185" s="15">
        <v>2.74</v>
      </c>
      <c r="J185" s="45">
        <v>0</v>
      </c>
      <c r="K185" s="45">
        <v>584</v>
      </c>
      <c r="L185" s="44"/>
      <c r="M185" s="44"/>
      <c r="N185" s="44"/>
      <c r="O185" s="40" t="str">
        <f t="shared" si="7"/>
        <v>2623</v>
      </c>
      <c r="P185" s="39">
        <f t="shared" si="8"/>
        <v>584</v>
      </c>
      <c r="Q185" s="18">
        <f t="shared" si="9"/>
        <v>611.27638999999999</v>
      </c>
    </row>
    <row r="186" spans="1:17" x14ac:dyDescent="0.25">
      <c r="A186" s="40" t="s">
        <v>742</v>
      </c>
      <c r="B186" s="3">
        <v>146.86500000000001</v>
      </c>
      <c r="C186" s="3">
        <v>158.369</v>
      </c>
      <c r="D186" s="3">
        <v>199.46</v>
      </c>
      <c r="E186" s="3">
        <v>162.25200000000001</v>
      </c>
      <c r="F186" s="3">
        <v>164.49700000000001</v>
      </c>
      <c r="G186" s="15">
        <v>2.476</v>
      </c>
      <c r="H186" s="15">
        <v>2.6059999999999999</v>
      </c>
      <c r="I186" s="15">
        <v>2.74</v>
      </c>
      <c r="J186" s="45">
        <v>0</v>
      </c>
      <c r="K186" s="45">
        <v>370</v>
      </c>
      <c r="L186" s="44"/>
      <c r="M186" s="44"/>
      <c r="N186" s="44"/>
      <c r="O186" s="40" t="str">
        <f t="shared" si="7"/>
        <v>2624</v>
      </c>
      <c r="P186" s="39">
        <f t="shared" si="8"/>
        <v>370</v>
      </c>
      <c r="Q186" s="18">
        <f t="shared" si="9"/>
        <v>412.70961399999999</v>
      </c>
    </row>
    <row r="187" spans="1:17" x14ac:dyDescent="0.25">
      <c r="A187" s="40" t="s">
        <v>743</v>
      </c>
      <c r="B187" s="3">
        <v>57.598999999999997</v>
      </c>
      <c r="C187" s="3">
        <v>66.212000000000003</v>
      </c>
      <c r="D187" s="3">
        <v>92.97</v>
      </c>
      <c r="E187" s="3">
        <v>74.77</v>
      </c>
      <c r="F187" s="3">
        <v>58.677999999999997</v>
      </c>
      <c r="G187" s="15">
        <v>2.5139999999999998</v>
      </c>
      <c r="H187" s="15">
        <v>2.6459999999999999</v>
      </c>
      <c r="I187" s="15">
        <v>2.782</v>
      </c>
      <c r="J187" s="45">
        <v>0</v>
      </c>
      <c r="K187" s="45">
        <v>117</v>
      </c>
      <c r="L187" s="44"/>
      <c r="M187" s="44"/>
      <c r="N187" s="44"/>
      <c r="O187" s="40" t="str">
        <f t="shared" si="7"/>
        <v>2625</v>
      </c>
      <c r="P187" s="39">
        <f t="shared" si="8"/>
        <v>117</v>
      </c>
      <c r="Q187" s="18">
        <f t="shared" si="9"/>
        <v>175.19695200000001</v>
      </c>
    </row>
    <row r="188" spans="1:17" x14ac:dyDescent="0.25">
      <c r="A188" s="40" t="s">
        <v>744</v>
      </c>
      <c r="B188" s="3">
        <v>596.96600000000001</v>
      </c>
      <c r="C188" s="3">
        <v>734.58900000000006</v>
      </c>
      <c r="D188" s="3">
        <v>1274.126</v>
      </c>
      <c r="E188" s="3">
        <v>777.46600000000001</v>
      </c>
      <c r="F188" s="3">
        <v>720.51599999999996</v>
      </c>
      <c r="G188" s="15">
        <v>2.5139999999999998</v>
      </c>
      <c r="H188" s="15">
        <v>2.6459999999999999</v>
      </c>
      <c r="I188" s="15">
        <v>2.782</v>
      </c>
      <c r="J188" s="45">
        <v>0</v>
      </c>
      <c r="K188" s="45">
        <v>1547</v>
      </c>
      <c r="L188" s="44"/>
      <c r="M188" s="44"/>
      <c r="N188" s="44"/>
      <c r="O188" s="40" t="str">
        <f t="shared" si="7"/>
        <v>2626</v>
      </c>
      <c r="P188" s="39">
        <f t="shared" si="8"/>
        <v>1547</v>
      </c>
      <c r="Q188" s="18">
        <f t="shared" si="9"/>
        <v>1943.7224940000001</v>
      </c>
    </row>
    <row r="189" spans="1:17" x14ac:dyDescent="0.25">
      <c r="A189" s="40" t="s">
        <v>745</v>
      </c>
      <c r="B189" s="3">
        <v>5.7789999999999999</v>
      </c>
      <c r="C189" s="3">
        <v>6.726</v>
      </c>
      <c r="D189" s="3">
        <v>8.8360000000000003</v>
      </c>
      <c r="E189" s="3">
        <v>6.9210000000000003</v>
      </c>
      <c r="F189" s="3">
        <v>5.0170000000000003</v>
      </c>
      <c r="G189" s="15">
        <v>2.5139999999999998</v>
      </c>
      <c r="H189" s="15">
        <v>2.6459999999999999</v>
      </c>
      <c r="I189" s="15">
        <v>2.782</v>
      </c>
      <c r="J189" s="45">
        <v>0</v>
      </c>
      <c r="K189" s="45">
        <v>8</v>
      </c>
      <c r="L189" s="44"/>
      <c r="M189" s="44"/>
      <c r="N189" s="44"/>
      <c r="O189" s="40" t="str">
        <f t="shared" si="7"/>
        <v>2627</v>
      </c>
      <c r="P189" s="39">
        <f t="shared" si="8"/>
        <v>8</v>
      </c>
      <c r="Q189" s="18">
        <f t="shared" si="9"/>
        <v>17.796996</v>
      </c>
    </row>
    <row r="190" spans="1:17" x14ac:dyDescent="0.25">
      <c r="A190" s="40" t="s">
        <v>746</v>
      </c>
      <c r="B190" s="3">
        <v>68.63</v>
      </c>
      <c r="C190" s="3">
        <v>71.518000000000001</v>
      </c>
      <c r="D190" s="3">
        <v>77.456999999999994</v>
      </c>
      <c r="E190" s="3">
        <v>67.879000000000005</v>
      </c>
      <c r="F190" s="3">
        <v>68.141999999999996</v>
      </c>
      <c r="G190" s="15">
        <v>2.476</v>
      </c>
      <c r="H190" s="15">
        <v>2.6059999999999999</v>
      </c>
      <c r="I190" s="15">
        <v>2.74</v>
      </c>
      <c r="J190" s="45">
        <v>0</v>
      </c>
      <c r="K190" s="45">
        <v>194</v>
      </c>
      <c r="L190" s="44"/>
      <c r="M190" s="44"/>
      <c r="N190" s="44"/>
      <c r="O190" s="40" t="str">
        <f t="shared" si="7"/>
        <v>2628</v>
      </c>
      <c r="P190" s="39">
        <f t="shared" si="8"/>
        <v>194</v>
      </c>
      <c r="Q190" s="18">
        <f t="shared" si="9"/>
        <v>186.37590799999998</v>
      </c>
    </row>
    <row r="191" spans="1:17" x14ac:dyDescent="0.25">
      <c r="A191" s="40" t="s">
        <v>747</v>
      </c>
      <c r="B191" s="3">
        <v>23.004000000000001</v>
      </c>
      <c r="C191" s="3">
        <v>28.024000000000001</v>
      </c>
      <c r="D191" s="3">
        <v>38.284999999999997</v>
      </c>
      <c r="E191" s="3">
        <v>22.617000000000001</v>
      </c>
      <c r="F191" s="3">
        <v>20.463000000000001</v>
      </c>
      <c r="G191" s="15">
        <v>2.476</v>
      </c>
      <c r="H191" s="15">
        <v>2.6059999999999999</v>
      </c>
      <c r="I191" s="15">
        <v>2.74</v>
      </c>
      <c r="J191" s="45">
        <v>0</v>
      </c>
      <c r="K191" s="45">
        <v>46</v>
      </c>
      <c r="L191" s="44"/>
      <c r="M191" s="44"/>
      <c r="N191" s="44"/>
      <c r="O191" s="40" t="str">
        <f t="shared" si="7"/>
        <v>2629</v>
      </c>
      <c r="P191" s="39">
        <f t="shared" si="8"/>
        <v>46</v>
      </c>
      <c r="Q191" s="18">
        <f t="shared" si="9"/>
        <v>73.030543999999992</v>
      </c>
    </row>
    <row r="192" spans="1:17" x14ac:dyDescent="0.25">
      <c r="A192" s="40" t="s">
        <v>748</v>
      </c>
      <c r="B192" s="3">
        <v>60.384999999999998</v>
      </c>
      <c r="C192" s="3">
        <v>64.894999999999996</v>
      </c>
      <c r="D192" s="3">
        <v>74.397999999999996</v>
      </c>
      <c r="E192" s="3">
        <v>64.19</v>
      </c>
      <c r="F192" s="3">
        <v>63.192</v>
      </c>
      <c r="G192" s="15">
        <v>2.5139999999999998</v>
      </c>
      <c r="H192" s="15">
        <v>2.6459999999999999</v>
      </c>
      <c r="I192" s="15">
        <v>2.782</v>
      </c>
      <c r="J192" s="45">
        <v>0</v>
      </c>
      <c r="K192" s="45">
        <v>170</v>
      </c>
      <c r="L192" s="44"/>
      <c r="M192" s="44"/>
      <c r="N192" s="44"/>
      <c r="O192" s="40" t="str">
        <f t="shared" si="7"/>
        <v>2630</v>
      </c>
      <c r="P192" s="39">
        <f t="shared" si="8"/>
        <v>170</v>
      </c>
      <c r="Q192" s="18">
        <f t="shared" si="9"/>
        <v>171.71216999999999</v>
      </c>
    </row>
    <row r="193" spans="1:17" x14ac:dyDescent="0.25">
      <c r="A193" s="40" t="s">
        <v>749</v>
      </c>
      <c r="B193" s="3">
        <v>139.78200000000001</v>
      </c>
      <c r="C193" s="3">
        <v>175.09</v>
      </c>
      <c r="D193" s="3">
        <v>249.70099999999999</v>
      </c>
      <c r="E193" s="3">
        <v>165.24199999999999</v>
      </c>
      <c r="F193" s="3">
        <v>138.34700000000001</v>
      </c>
      <c r="G193" s="15">
        <v>1.859</v>
      </c>
      <c r="H193" s="15">
        <v>1.9570000000000001</v>
      </c>
      <c r="I193" s="15">
        <v>2.0579999999999998</v>
      </c>
      <c r="J193" s="45">
        <v>0</v>
      </c>
      <c r="K193" s="45">
        <v>273</v>
      </c>
      <c r="L193" s="44"/>
      <c r="M193" s="44"/>
      <c r="N193" s="44"/>
      <c r="O193" s="40" t="str">
        <f t="shared" si="7"/>
        <v>2901</v>
      </c>
      <c r="P193" s="39">
        <f t="shared" si="8"/>
        <v>273</v>
      </c>
      <c r="Q193" s="18">
        <f t="shared" si="9"/>
        <v>342.65113000000002</v>
      </c>
    </row>
    <row r="194" spans="1:17" x14ac:dyDescent="0.25">
      <c r="A194" s="40" t="s">
        <v>750</v>
      </c>
      <c r="B194" s="3">
        <v>118.61</v>
      </c>
      <c r="C194" s="3">
        <v>165.48500000000001</v>
      </c>
      <c r="D194" s="3">
        <v>261.60500000000002</v>
      </c>
      <c r="E194" s="3">
        <v>133.768</v>
      </c>
      <c r="F194" s="3">
        <v>114.48</v>
      </c>
      <c r="G194" s="15">
        <v>2.694</v>
      </c>
      <c r="H194" s="15">
        <v>2.8359999999999999</v>
      </c>
      <c r="I194" s="15">
        <v>2.9820000000000002</v>
      </c>
      <c r="J194" s="45">
        <v>0</v>
      </c>
      <c r="K194" s="45">
        <v>184</v>
      </c>
      <c r="L194" s="44"/>
      <c r="M194" s="44"/>
      <c r="N194" s="44"/>
      <c r="O194" s="40" t="str">
        <f t="shared" si="7"/>
        <v>2902</v>
      </c>
      <c r="P194" s="39">
        <f t="shared" si="8"/>
        <v>184</v>
      </c>
      <c r="Q194" s="18">
        <f t="shared" si="9"/>
        <v>469.31546000000003</v>
      </c>
    </row>
    <row r="195" spans="1:17" x14ac:dyDescent="0.25">
      <c r="A195" s="40" t="s">
        <v>751</v>
      </c>
      <c r="B195" s="3">
        <v>238.43</v>
      </c>
      <c r="C195" s="3">
        <v>409.28899999999999</v>
      </c>
      <c r="D195" s="3">
        <v>878.31</v>
      </c>
      <c r="E195" s="3">
        <v>431.05099999999999</v>
      </c>
      <c r="F195" s="3">
        <v>209.185</v>
      </c>
      <c r="G195" s="15">
        <v>1.859</v>
      </c>
      <c r="H195" s="15">
        <v>1.9570000000000001</v>
      </c>
      <c r="I195" s="15">
        <v>2.0579999999999998</v>
      </c>
      <c r="J195" s="45">
        <v>0</v>
      </c>
      <c r="K195" s="45">
        <v>288</v>
      </c>
      <c r="L195" s="44"/>
      <c r="M195" s="44"/>
      <c r="N195" s="44"/>
      <c r="O195" s="40" t="str">
        <f t="shared" si="7"/>
        <v>2903</v>
      </c>
      <c r="P195" s="39">
        <f t="shared" si="8"/>
        <v>288</v>
      </c>
      <c r="Q195" s="18">
        <f t="shared" si="9"/>
        <v>800.97857299999998</v>
      </c>
    </row>
    <row r="196" spans="1:17" x14ac:dyDescent="0.25">
      <c r="A196" s="40" t="s">
        <v>752</v>
      </c>
      <c r="B196" s="3">
        <v>71.105000000000004</v>
      </c>
      <c r="C196" s="3">
        <v>81.772999999999996</v>
      </c>
      <c r="D196" s="3">
        <v>104.581</v>
      </c>
      <c r="E196" s="3">
        <v>80.968000000000004</v>
      </c>
      <c r="F196" s="3">
        <v>86.546000000000006</v>
      </c>
      <c r="G196" s="15">
        <v>2.694</v>
      </c>
      <c r="H196" s="15">
        <v>2.8359999999999999</v>
      </c>
      <c r="I196" s="15">
        <v>2.9820000000000002</v>
      </c>
      <c r="J196" s="45">
        <v>0</v>
      </c>
      <c r="K196" s="45">
        <v>177</v>
      </c>
      <c r="L196" s="44"/>
      <c r="M196" s="44"/>
      <c r="N196" s="44"/>
      <c r="O196" s="40" t="str">
        <f t="shared" si="7"/>
        <v>2904</v>
      </c>
      <c r="P196" s="39">
        <f t="shared" si="8"/>
        <v>177</v>
      </c>
      <c r="Q196" s="18">
        <f t="shared" si="9"/>
        <v>231.90822799999998</v>
      </c>
    </row>
    <row r="197" spans="1:17" x14ac:dyDescent="0.25">
      <c r="A197" s="40" t="s">
        <v>753</v>
      </c>
      <c r="B197" s="3">
        <v>158.708</v>
      </c>
      <c r="C197" s="3">
        <v>290.351</v>
      </c>
      <c r="D197" s="3">
        <v>805.44399999999996</v>
      </c>
      <c r="E197" s="3">
        <v>316.44400000000002</v>
      </c>
      <c r="F197" s="3">
        <v>359.92700000000002</v>
      </c>
      <c r="G197" s="15">
        <v>2.694</v>
      </c>
      <c r="H197" s="15">
        <v>2.8359999999999999</v>
      </c>
      <c r="I197" s="15">
        <v>2.9820000000000002</v>
      </c>
      <c r="J197" s="45">
        <v>0</v>
      </c>
      <c r="K197" s="45">
        <v>137</v>
      </c>
      <c r="L197" s="44"/>
      <c r="M197" s="44"/>
      <c r="N197" s="44"/>
      <c r="O197" s="40" t="str">
        <f t="shared" ref="O197:O210" si="10">A197</f>
        <v>2905</v>
      </c>
      <c r="P197" s="39">
        <f t="shared" ref="P197:P209" si="11">K197</f>
        <v>137</v>
      </c>
      <c r="Q197" s="18">
        <f t="shared" ref="Q197:Q209" si="12">C197*H197+J197</f>
        <v>823.43543599999998</v>
      </c>
    </row>
    <row r="198" spans="1:17" x14ac:dyDescent="0.25">
      <c r="A198" s="40" t="s">
        <v>754</v>
      </c>
      <c r="B198" s="3">
        <v>28.25</v>
      </c>
      <c r="C198" s="3">
        <v>31.004999999999999</v>
      </c>
      <c r="D198" s="3">
        <v>36.64</v>
      </c>
      <c r="E198" s="3">
        <v>31.088000000000001</v>
      </c>
      <c r="F198" s="3">
        <v>31.731000000000002</v>
      </c>
      <c r="G198" s="15">
        <v>2.694</v>
      </c>
      <c r="H198" s="15">
        <v>2.8359999999999999</v>
      </c>
      <c r="I198" s="15">
        <v>2.9820000000000002</v>
      </c>
      <c r="J198" s="45">
        <v>0</v>
      </c>
      <c r="K198" s="45">
        <v>87</v>
      </c>
      <c r="L198" s="44"/>
      <c r="M198" s="44"/>
      <c r="N198" s="44"/>
      <c r="O198" s="40" t="str">
        <f t="shared" si="10"/>
        <v>2906</v>
      </c>
      <c r="P198" s="39">
        <f t="shared" si="11"/>
        <v>87</v>
      </c>
      <c r="Q198" s="18">
        <f t="shared" si="12"/>
        <v>87.930179999999993</v>
      </c>
    </row>
    <row r="199" spans="1:17" x14ac:dyDescent="0.25">
      <c r="A199" s="40" t="s">
        <v>755</v>
      </c>
      <c r="B199" s="3">
        <v>298.84100000000001</v>
      </c>
      <c r="C199" s="3">
        <v>406.05599999999998</v>
      </c>
      <c r="D199" s="3">
        <v>673.65099999999995</v>
      </c>
      <c r="E199" s="3">
        <v>480.59300000000002</v>
      </c>
      <c r="F199" s="3">
        <v>437.71300000000002</v>
      </c>
      <c r="G199" s="15">
        <v>2.694</v>
      </c>
      <c r="H199" s="15">
        <v>2.8359999999999999</v>
      </c>
      <c r="I199" s="15">
        <v>2.9809999999999999</v>
      </c>
      <c r="J199" s="45">
        <v>0</v>
      </c>
      <c r="K199" s="45">
        <v>569</v>
      </c>
      <c r="L199" s="44"/>
      <c r="M199" s="44"/>
      <c r="N199" s="44"/>
      <c r="O199" s="40" t="str">
        <f t="shared" si="10"/>
        <v>2907</v>
      </c>
      <c r="P199" s="39">
        <f t="shared" si="11"/>
        <v>569</v>
      </c>
      <c r="Q199" s="18">
        <f t="shared" si="12"/>
        <v>1151.5748159999998</v>
      </c>
    </row>
    <row r="200" spans="1:17" x14ac:dyDescent="0.25">
      <c r="A200" s="40" t="s">
        <v>756</v>
      </c>
      <c r="B200" s="3">
        <v>81.215000000000003</v>
      </c>
      <c r="C200" s="3">
        <v>97.972999999999999</v>
      </c>
      <c r="D200" s="3">
        <v>144.97900000000001</v>
      </c>
      <c r="E200" s="3">
        <v>104.137</v>
      </c>
      <c r="F200" s="3">
        <v>100.392</v>
      </c>
      <c r="G200" s="15">
        <v>2.694</v>
      </c>
      <c r="H200" s="15">
        <v>2.8359999999999999</v>
      </c>
      <c r="I200" s="15">
        <v>2.9820000000000002</v>
      </c>
      <c r="J200" s="45">
        <v>24</v>
      </c>
      <c r="K200" s="45">
        <v>188</v>
      </c>
      <c r="L200" s="44"/>
      <c r="M200" s="44"/>
      <c r="N200" s="44"/>
      <c r="O200" s="40" t="str">
        <f t="shared" si="10"/>
        <v>2908</v>
      </c>
      <c r="P200" s="39">
        <f t="shared" si="11"/>
        <v>188</v>
      </c>
      <c r="Q200" s="18">
        <f t="shared" si="12"/>
        <v>301.851428</v>
      </c>
    </row>
    <row r="201" spans="1:17" x14ac:dyDescent="0.25">
      <c r="A201" s="40" t="s">
        <v>757</v>
      </c>
      <c r="B201" s="3">
        <v>152.898</v>
      </c>
      <c r="C201" s="3">
        <v>182.05699999999999</v>
      </c>
      <c r="D201" s="3">
        <v>251.24199999999999</v>
      </c>
      <c r="E201" s="3">
        <v>185.95699999999999</v>
      </c>
      <c r="F201" s="3">
        <v>179.24700000000001</v>
      </c>
      <c r="G201" s="15">
        <v>2.694</v>
      </c>
      <c r="H201" s="15">
        <v>2.8359999999999999</v>
      </c>
      <c r="I201" s="15">
        <v>2.9820000000000002</v>
      </c>
      <c r="J201" s="45">
        <v>0</v>
      </c>
      <c r="K201" s="45">
        <v>356</v>
      </c>
      <c r="L201" s="44"/>
      <c r="M201" s="44"/>
      <c r="N201" s="44"/>
      <c r="O201" s="40" t="str">
        <f t="shared" si="10"/>
        <v>2909</v>
      </c>
      <c r="P201" s="39">
        <f t="shared" si="11"/>
        <v>356</v>
      </c>
      <c r="Q201" s="18">
        <f t="shared" si="12"/>
        <v>516.31365199999993</v>
      </c>
    </row>
    <row r="202" spans="1:17" x14ac:dyDescent="0.25">
      <c r="A202" s="40" t="s">
        <v>758</v>
      </c>
      <c r="B202" s="3">
        <v>4485.8819999999996</v>
      </c>
      <c r="C202" s="3">
        <v>5631.8739999999998</v>
      </c>
      <c r="D202" s="3">
        <v>7305.1760000000004</v>
      </c>
      <c r="E202" s="3">
        <v>5988.0540000000001</v>
      </c>
      <c r="F202" s="3">
        <v>6053.1319999999996</v>
      </c>
      <c r="G202" s="15">
        <v>1.833</v>
      </c>
      <c r="H202" s="15">
        <v>1.93</v>
      </c>
      <c r="I202" s="15">
        <v>2.0289999999999999</v>
      </c>
      <c r="J202" s="45">
        <v>18</v>
      </c>
      <c r="K202" s="45">
        <v>6860</v>
      </c>
      <c r="L202" s="44"/>
      <c r="M202" s="44"/>
      <c r="N202" s="44"/>
      <c r="O202" s="40" t="str">
        <f t="shared" si="10"/>
        <v>2910</v>
      </c>
      <c r="P202" s="39">
        <f t="shared" si="11"/>
        <v>6860</v>
      </c>
      <c r="Q202" s="18">
        <f t="shared" si="12"/>
        <v>10887.516819999999</v>
      </c>
    </row>
    <row r="203" spans="1:17" x14ac:dyDescent="0.25">
      <c r="A203" s="40" t="s">
        <v>759</v>
      </c>
      <c r="B203" s="3">
        <v>55.887999999999998</v>
      </c>
      <c r="C203" s="3">
        <v>94.241</v>
      </c>
      <c r="D203" s="3">
        <v>177.452</v>
      </c>
      <c r="E203" s="3">
        <v>90.412999999999997</v>
      </c>
      <c r="F203" s="3">
        <v>91.588999999999999</v>
      </c>
      <c r="G203" s="15">
        <v>1.859</v>
      </c>
      <c r="H203" s="15">
        <v>1.9570000000000001</v>
      </c>
      <c r="I203" s="15">
        <v>2.0579999999999998</v>
      </c>
      <c r="J203" s="45">
        <v>0</v>
      </c>
      <c r="K203" s="45">
        <v>68</v>
      </c>
      <c r="L203" s="44"/>
      <c r="M203" s="44"/>
      <c r="N203" s="44"/>
      <c r="O203" s="40" t="str">
        <f t="shared" si="10"/>
        <v>2911</v>
      </c>
      <c r="P203" s="39">
        <f t="shared" si="11"/>
        <v>68</v>
      </c>
      <c r="Q203" s="18">
        <f t="shared" si="12"/>
        <v>184.42963700000001</v>
      </c>
    </row>
    <row r="204" spans="1:17" x14ac:dyDescent="0.25">
      <c r="A204" s="40" t="s">
        <v>760</v>
      </c>
      <c r="B204" s="3">
        <v>139.268</v>
      </c>
      <c r="C204" s="3">
        <v>233.047</v>
      </c>
      <c r="D204" s="3">
        <v>416.19299999999998</v>
      </c>
      <c r="E204" s="3">
        <v>276.67</v>
      </c>
      <c r="F204" s="3">
        <v>240.67</v>
      </c>
      <c r="G204" s="15">
        <v>2.1819999999999999</v>
      </c>
      <c r="H204" s="15">
        <v>2.2970000000000002</v>
      </c>
      <c r="I204" s="15">
        <v>2.415</v>
      </c>
      <c r="J204" s="45">
        <v>0</v>
      </c>
      <c r="K204" s="45">
        <v>228</v>
      </c>
      <c r="L204" s="44"/>
      <c r="M204" s="44"/>
      <c r="N204" s="44"/>
      <c r="O204" s="40" t="str">
        <f t="shared" si="10"/>
        <v>2912</v>
      </c>
      <c r="P204" s="39">
        <f t="shared" si="11"/>
        <v>228</v>
      </c>
      <c r="Q204" s="18">
        <f t="shared" si="12"/>
        <v>535.30895900000007</v>
      </c>
    </row>
    <row r="205" spans="1:17" x14ac:dyDescent="0.25">
      <c r="A205" s="40" t="s">
        <v>761</v>
      </c>
      <c r="B205" s="3">
        <v>70.474999999999994</v>
      </c>
      <c r="C205" s="3">
        <v>84.156999999999996</v>
      </c>
      <c r="D205" s="3">
        <v>111.803</v>
      </c>
      <c r="E205" s="3">
        <v>84.662999999999997</v>
      </c>
      <c r="F205" s="3">
        <v>87.111999999999995</v>
      </c>
      <c r="G205" s="15">
        <v>2.1819999999999999</v>
      </c>
      <c r="H205" s="15">
        <v>2.2970000000000002</v>
      </c>
      <c r="I205" s="15">
        <v>2.415</v>
      </c>
      <c r="J205" s="45">
        <v>0</v>
      </c>
      <c r="K205" s="45">
        <v>183</v>
      </c>
      <c r="L205" s="44"/>
      <c r="M205" s="44"/>
      <c r="N205" s="44"/>
      <c r="O205" s="40" t="str">
        <f t="shared" si="10"/>
        <v>2913</v>
      </c>
      <c r="P205" s="39">
        <f t="shared" si="11"/>
        <v>183</v>
      </c>
      <c r="Q205" s="18">
        <f t="shared" si="12"/>
        <v>193.308629</v>
      </c>
    </row>
    <row r="206" spans="1:17" x14ac:dyDescent="0.25">
      <c r="A206" s="40" t="s">
        <v>762</v>
      </c>
      <c r="B206" s="3">
        <v>28.376000000000001</v>
      </c>
      <c r="C206" s="3">
        <v>31.387</v>
      </c>
      <c r="D206" s="3">
        <v>37.610999999999997</v>
      </c>
      <c r="E206" s="3">
        <v>32.935000000000002</v>
      </c>
      <c r="F206" s="3">
        <v>28.082999999999998</v>
      </c>
      <c r="G206" s="15">
        <v>2.1819999999999999</v>
      </c>
      <c r="H206" s="15">
        <v>2.2970000000000002</v>
      </c>
      <c r="I206" s="15">
        <v>2.415</v>
      </c>
      <c r="J206" s="45">
        <v>0</v>
      </c>
      <c r="K206" s="45">
        <v>65</v>
      </c>
      <c r="L206" s="44"/>
      <c r="M206" s="44"/>
      <c r="N206" s="44"/>
      <c r="O206" s="40" t="str">
        <f t="shared" si="10"/>
        <v>2914</v>
      </c>
      <c r="P206" s="39">
        <f t="shared" si="11"/>
        <v>65</v>
      </c>
      <c r="Q206" s="18">
        <f t="shared" si="12"/>
        <v>72.095939000000001</v>
      </c>
    </row>
    <row r="207" spans="1:17" x14ac:dyDescent="0.25">
      <c r="A207" s="40" t="s">
        <v>763</v>
      </c>
      <c r="B207" s="3">
        <v>170.078</v>
      </c>
      <c r="C207" s="3">
        <v>186.339</v>
      </c>
      <c r="D207" s="3">
        <v>218.78200000000001</v>
      </c>
      <c r="E207" s="3">
        <v>193.107</v>
      </c>
      <c r="F207" s="3">
        <v>160.90899999999999</v>
      </c>
      <c r="G207" s="15">
        <v>2.1819999999999999</v>
      </c>
      <c r="H207" s="15">
        <v>2.2970000000000002</v>
      </c>
      <c r="I207" s="15">
        <v>2.415</v>
      </c>
      <c r="J207" s="45">
        <v>0</v>
      </c>
      <c r="K207" s="45">
        <v>116</v>
      </c>
      <c r="L207" s="44"/>
      <c r="M207" s="44"/>
      <c r="N207" s="44"/>
      <c r="O207" s="40" t="str">
        <f t="shared" si="10"/>
        <v>2915</v>
      </c>
      <c r="P207" s="39">
        <f t="shared" si="11"/>
        <v>116</v>
      </c>
      <c r="Q207" s="18">
        <f t="shared" si="12"/>
        <v>428.02068300000002</v>
      </c>
    </row>
    <row r="208" spans="1:17" x14ac:dyDescent="0.25">
      <c r="A208" s="40" t="s">
        <v>764</v>
      </c>
      <c r="B208" s="3">
        <v>40.912999999999997</v>
      </c>
      <c r="C208" s="3">
        <v>42.920999999999999</v>
      </c>
      <c r="D208" s="3">
        <v>46.976999999999997</v>
      </c>
      <c r="E208" s="3">
        <v>43.813000000000002</v>
      </c>
      <c r="F208" s="3">
        <v>43.07</v>
      </c>
      <c r="G208" s="15">
        <v>2.1819999999999999</v>
      </c>
      <c r="H208" s="15">
        <v>2.2970000000000002</v>
      </c>
      <c r="I208" s="15">
        <v>2.415</v>
      </c>
      <c r="J208" s="45">
        <v>0</v>
      </c>
      <c r="K208" s="45">
        <v>101</v>
      </c>
      <c r="L208" s="44"/>
      <c r="M208" s="44"/>
      <c r="N208" s="44"/>
      <c r="O208" s="40" t="str">
        <f t="shared" si="10"/>
        <v>2916</v>
      </c>
      <c r="P208" s="39">
        <f t="shared" si="11"/>
        <v>101</v>
      </c>
      <c r="Q208" s="18">
        <f t="shared" si="12"/>
        <v>98.589537000000007</v>
      </c>
    </row>
    <row r="209" spans="1:17" x14ac:dyDescent="0.25">
      <c r="A209" s="40" t="s">
        <v>765</v>
      </c>
      <c r="B209" s="3">
        <v>84.945999999999998</v>
      </c>
      <c r="C209" s="3">
        <v>89.177999999999997</v>
      </c>
      <c r="D209" s="3">
        <v>97.760999999999996</v>
      </c>
      <c r="E209" s="3">
        <v>92.715000000000003</v>
      </c>
      <c r="F209" s="3">
        <v>88.174000000000007</v>
      </c>
      <c r="G209" s="15">
        <v>2.1819999999999999</v>
      </c>
      <c r="H209" s="15">
        <v>2.2970000000000002</v>
      </c>
      <c r="I209" s="15">
        <v>2.415</v>
      </c>
      <c r="J209" s="45">
        <v>0</v>
      </c>
      <c r="K209" s="45">
        <v>196</v>
      </c>
      <c r="L209" s="44"/>
      <c r="M209" s="44"/>
      <c r="N209" s="44"/>
      <c r="O209" s="40" t="str">
        <f t="shared" si="10"/>
        <v>2917</v>
      </c>
      <c r="P209" s="39">
        <f t="shared" si="11"/>
        <v>196</v>
      </c>
      <c r="Q209" s="18">
        <f t="shared" si="12"/>
        <v>204.84186600000001</v>
      </c>
    </row>
    <row r="210" spans="1:17" x14ac:dyDescent="0.25">
      <c r="A210" s="40" t="s">
        <v>24</v>
      </c>
      <c r="B210" s="43">
        <f>SUM(B4:B209)</f>
        <v>61186.821000000011</v>
      </c>
      <c r="C210" s="43">
        <f t="shared" ref="C210:F210" si="13">SUM(C4:C209)</f>
        <v>70506.818999999989</v>
      </c>
      <c r="D210" s="43">
        <f t="shared" si="13"/>
        <v>83268.74400000005</v>
      </c>
      <c r="E210" s="43">
        <f t="shared" si="13"/>
        <v>70505.469000000012</v>
      </c>
      <c r="F210" s="43">
        <f t="shared" si="13"/>
        <v>70506.767000000065</v>
      </c>
      <c r="G210" s="41">
        <f>AVERAGE(G4:G209)</f>
        <v>2.4249368932038822</v>
      </c>
      <c r="H210" s="41">
        <f t="shared" ref="H210:I210" si="14">AVERAGE(H4:H209)</f>
        <v>2.5523932038834984</v>
      </c>
      <c r="I210" s="41">
        <f t="shared" si="14"/>
        <v>2.6837087378640745</v>
      </c>
      <c r="J210" s="43">
        <f t="shared" ref="J210:K210" si="15">SUM(J4:J209)</f>
        <v>1300</v>
      </c>
      <c r="K210" s="43">
        <f t="shared" si="15"/>
        <v>123416</v>
      </c>
      <c r="O210" s="40" t="str">
        <f t="shared" si="10"/>
        <v>Total</v>
      </c>
      <c r="P210" s="43">
        <f>SUM(P4:P209)</f>
        <v>123416</v>
      </c>
      <c r="Q210" s="43">
        <f>SUM(Q4:Q209)</f>
        <v>177943.87026500003</v>
      </c>
    </row>
  </sheetData>
  <mergeCells count="17">
    <mergeCell ref="A1:A3"/>
    <mergeCell ref="B1:I1"/>
    <mergeCell ref="J1:K1"/>
    <mergeCell ref="O1:O3"/>
    <mergeCell ref="P1:Q1"/>
    <mergeCell ref="B2:B3"/>
    <mergeCell ref="C2:C3"/>
    <mergeCell ref="D2:D3"/>
    <mergeCell ref="E2:E3"/>
    <mergeCell ref="F2:F3"/>
    <mergeCell ref="Q2:Q3"/>
    <mergeCell ref="G2:G3"/>
    <mergeCell ref="H2:H3"/>
    <mergeCell ref="I2:I3"/>
    <mergeCell ref="J2:J3"/>
    <mergeCell ref="K2:K3"/>
    <mergeCell ref="P2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9A51-3858-4556-B971-FEC5CA7BD816}">
  <dimension ref="A1:BK45"/>
  <sheetViews>
    <sheetView workbookViewId="0">
      <selection activeCell="AO1" sqref="Y1:AO22"/>
    </sheetView>
  </sheetViews>
  <sheetFormatPr defaultRowHeight="15" x14ac:dyDescent="0.25"/>
  <cols>
    <col min="22" max="22" width="12.85546875" customWidth="1"/>
    <col min="23" max="23" width="12.42578125" customWidth="1"/>
    <col min="27" max="27" width="18.85546875" customWidth="1"/>
    <col min="33" max="33" width="12.7109375" customWidth="1"/>
    <col min="39" max="39" width="13.140625" customWidth="1"/>
    <col min="45" max="45" width="13.85546875" customWidth="1"/>
    <col min="55" max="55" width="13.28515625" customWidth="1"/>
    <col min="57" max="57" width="14.42578125" customWidth="1"/>
    <col min="62" max="62" width="13.140625" customWidth="1"/>
  </cols>
  <sheetData>
    <row r="1" spans="1:63" ht="19.5" customHeight="1" x14ac:dyDescent="0.3">
      <c r="A1" s="50" t="s">
        <v>1</v>
      </c>
      <c r="B1" s="62">
        <v>2000</v>
      </c>
      <c r="C1" s="63"/>
      <c r="D1" s="62">
        <v>2010</v>
      </c>
      <c r="E1" s="63"/>
      <c r="F1" s="63"/>
      <c r="G1" s="64"/>
      <c r="H1" s="62">
        <v>2015</v>
      </c>
      <c r="I1" s="63"/>
      <c r="J1" s="63"/>
      <c r="K1" s="64"/>
      <c r="L1" s="62">
        <v>2020</v>
      </c>
      <c r="M1" s="63"/>
      <c r="N1" s="63"/>
      <c r="O1" s="64"/>
      <c r="P1" s="62">
        <v>2025</v>
      </c>
      <c r="Q1" s="63"/>
      <c r="R1" s="63"/>
      <c r="S1" s="63"/>
      <c r="T1" s="62">
        <v>2055</v>
      </c>
      <c r="U1" s="63"/>
      <c r="V1" s="63"/>
      <c r="W1" s="63"/>
    </row>
    <row r="2" spans="1:63" x14ac:dyDescent="0.25">
      <c r="A2" s="51"/>
      <c r="B2" s="48" t="s">
        <v>32</v>
      </c>
      <c r="C2" s="48" t="s">
        <v>45</v>
      </c>
      <c r="D2" s="48" t="s">
        <v>46</v>
      </c>
      <c r="E2" s="48" t="s">
        <v>47</v>
      </c>
      <c r="F2" s="48" t="s">
        <v>32</v>
      </c>
      <c r="G2" s="48" t="s">
        <v>45</v>
      </c>
      <c r="H2" s="48" t="s">
        <v>46</v>
      </c>
      <c r="I2" s="48" t="s">
        <v>47</v>
      </c>
      <c r="J2" s="48" t="s">
        <v>32</v>
      </c>
      <c r="K2" s="48" t="s">
        <v>45</v>
      </c>
      <c r="L2" s="48" t="s">
        <v>46</v>
      </c>
      <c r="M2" s="48" t="s">
        <v>47</v>
      </c>
      <c r="N2" s="48" t="s">
        <v>32</v>
      </c>
      <c r="O2" s="48" t="s">
        <v>45</v>
      </c>
      <c r="P2" s="48" t="s">
        <v>46</v>
      </c>
      <c r="Q2" s="48" t="s">
        <v>32</v>
      </c>
      <c r="R2" s="48" t="s">
        <v>47</v>
      </c>
      <c r="S2" s="48" t="s">
        <v>45</v>
      </c>
      <c r="T2" s="48" t="s">
        <v>48</v>
      </c>
      <c r="U2" s="48" t="s">
        <v>38</v>
      </c>
      <c r="V2" s="48" t="s">
        <v>39</v>
      </c>
      <c r="W2" s="48" t="s">
        <v>40</v>
      </c>
      <c r="X2" s="1"/>
      <c r="Y2" s="59" t="s">
        <v>20</v>
      </c>
      <c r="Z2" s="59"/>
      <c r="AA2" s="59"/>
      <c r="AB2" s="59"/>
      <c r="AD2" s="59" t="s">
        <v>16</v>
      </c>
      <c r="AE2" s="59"/>
      <c r="AF2" s="59"/>
      <c r="AG2" s="59"/>
      <c r="AH2" s="59"/>
      <c r="AI2" s="1"/>
      <c r="AJ2" s="59" t="s">
        <v>15</v>
      </c>
      <c r="AK2" s="59"/>
      <c r="AL2" s="59"/>
      <c r="AM2" s="59"/>
      <c r="AN2" s="59"/>
      <c r="AO2" s="1"/>
      <c r="AP2" s="56" t="s">
        <v>17</v>
      </c>
      <c r="AQ2" s="57"/>
      <c r="AR2" s="57"/>
      <c r="AS2" s="57"/>
      <c r="AT2" s="58"/>
      <c r="AX2" s="80" t="s">
        <v>43</v>
      </c>
      <c r="AY2" s="80"/>
      <c r="AZ2" s="80"/>
      <c r="BA2" s="80"/>
      <c r="BB2" s="80"/>
      <c r="BC2" s="80"/>
      <c r="BD2" s="80"/>
      <c r="BE2" s="80"/>
      <c r="BG2" s="55" t="s">
        <v>23</v>
      </c>
      <c r="BH2" s="56" t="s">
        <v>21</v>
      </c>
      <c r="BI2" s="57"/>
      <c r="BJ2" s="57"/>
      <c r="BK2" s="58"/>
    </row>
    <row r="3" spans="1:63" ht="60" x14ac:dyDescent="0.25">
      <c r="A3" s="51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1"/>
      <c r="Y3" s="16">
        <v>2010</v>
      </c>
      <c r="Z3" s="16">
        <v>2020</v>
      </c>
      <c r="AA3" s="27" t="s">
        <v>37</v>
      </c>
      <c r="AB3" s="16">
        <v>2055</v>
      </c>
      <c r="AD3" s="16">
        <v>2000</v>
      </c>
      <c r="AE3" s="16">
        <v>2010</v>
      </c>
      <c r="AF3" s="16">
        <v>2020</v>
      </c>
      <c r="AG3" s="17" t="s">
        <v>19</v>
      </c>
      <c r="AH3" s="16">
        <v>2055</v>
      </c>
      <c r="AI3" s="1"/>
      <c r="AJ3" s="16">
        <v>2000</v>
      </c>
      <c r="AK3" s="16">
        <v>2010</v>
      </c>
      <c r="AL3" s="16">
        <v>2020</v>
      </c>
      <c r="AM3" s="17" t="s">
        <v>19</v>
      </c>
      <c r="AN3" s="16">
        <v>2055</v>
      </c>
      <c r="AO3" s="1"/>
      <c r="AP3" s="22">
        <v>36526</v>
      </c>
      <c r="AQ3" s="22">
        <v>40179</v>
      </c>
      <c r="AR3" s="22">
        <v>43831</v>
      </c>
      <c r="AS3" s="32">
        <v>56615</v>
      </c>
      <c r="AT3" s="21">
        <v>56615</v>
      </c>
      <c r="AU3" s="25"/>
      <c r="AV3" s="14"/>
      <c r="AW3" s="14"/>
      <c r="AX3" s="33" t="s">
        <v>26</v>
      </c>
      <c r="AY3" s="33" t="s">
        <v>27</v>
      </c>
      <c r="AZ3" s="33" t="s">
        <v>28</v>
      </c>
      <c r="BA3" s="33" t="s">
        <v>29</v>
      </c>
      <c r="BB3" s="33" t="s">
        <v>30</v>
      </c>
      <c r="BC3" s="33" t="s">
        <v>50</v>
      </c>
      <c r="BD3" s="33" t="s">
        <v>49</v>
      </c>
      <c r="BE3" s="33" t="s">
        <v>51</v>
      </c>
      <c r="BG3" s="55"/>
      <c r="BH3" s="16">
        <v>2010</v>
      </c>
      <c r="BI3" s="16">
        <v>2020</v>
      </c>
      <c r="BJ3" s="17" t="s">
        <v>19</v>
      </c>
      <c r="BK3" s="16">
        <v>2055</v>
      </c>
    </row>
    <row r="4" spans="1:63" x14ac:dyDescent="0.25">
      <c r="A4" s="6">
        <v>201.02</v>
      </c>
      <c r="B4" s="3">
        <v>3478</v>
      </c>
      <c r="C4" s="3">
        <v>1235</v>
      </c>
      <c r="D4" s="3">
        <v>5373</v>
      </c>
      <c r="E4" s="3">
        <v>0</v>
      </c>
      <c r="F4" s="3">
        <v>5373</v>
      </c>
      <c r="G4" s="3">
        <v>1977</v>
      </c>
      <c r="H4" s="3">
        <v>5942</v>
      </c>
      <c r="I4" s="3">
        <v>0</v>
      </c>
      <c r="J4" s="3">
        <v>5942</v>
      </c>
      <c r="K4" s="3">
        <v>2179</v>
      </c>
      <c r="L4" s="3">
        <v>6579</v>
      </c>
      <c r="M4" s="3">
        <v>0</v>
      </c>
      <c r="N4" s="3">
        <v>6579</v>
      </c>
      <c r="O4" s="3">
        <v>2389</v>
      </c>
      <c r="P4" s="3">
        <v>6880.5000657578785</v>
      </c>
      <c r="Q4" s="3">
        <v>6880.5000657578785</v>
      </c>
      <c r="R4" s="3">
        <v>0</v>
      </c>
      <c r="S4" s="3">
        <v>2521.5898690184035</v>
      </c>
      <c r="T4" s="3">
        <v>3675.2526420627455</v>
      </c>
      <c r="U4" s="3">
        <f>_xlfn.FORECAST.LINEAR(2055, CHOOSE({1,2,3,4}, D4-F4, H4-J4, L4-N4, P4-Q4), CHOOSE({1,2,3,4}, 2010, 2015, 2020, 2025))</f>
        <v>0</v>
      </c>
      <c r="V4" s="15">
        <f>FORECAST(2055, CHOOSE({1,2,3,4,5}, B4/C4, F4/G4, J4/K4, N4/O4, Q4/S4), CHOOSE({1,2,3,4,5}, 2000, 2010, 2015, 2020, 2025))</f>
        <v>2.6342585916081598</v>
      </c>
      <c r="W4" s="15" cm="1">
        <f t="array" ref="W4">GROWTH(CHOOSE({1,2,3,4,5}, B4/C4, F4/G4, J4/K4, N4/O4, Q4/S4), CHOOSE({1,2,3,4,5}, 2000, 2010, 2015, 2020, 2025), 2055)</f>
        <v>2.637576242563882</v>
      </c>
      <c r="X4" s="12"/>
      <c r="Y4" s="3">
        <f>D4-F4</f>
        <v>0</v>
      </c>
      <c r="Z4" s="3">
        <f>L4-N4</f>
        <v>0</v>
      </c>
      <c r="AA4" s="18">
        <f>AB4</f>
        <v>0</v>
      </c>
      <c r="AB4" s="18">
        <f>U4</f>
        <v>0</v>
      </c>
      <c r="AD4" s="3">
        <f>B4</f>
        <v>3478</v>
      </c>
      <c r="AE4" s="3">
        <f>F4</f>
        <v>5373</v>
      </c>
      <c r="AF4" s="3">
        <f>N4</f>
        <v>6579</v>
      </c>
      <c r="AG4" s="18">
        <f>AM4*AS4</f>
        <v>8349.8970960000006</v>
      </c>
      <c r="AH4" s="18">
        <f>AN4*AT4</f>
        <v>9681.5658486843768</v>
      </c>
      <c r="AJ4" s="3">
        <f>C4</f>
        <v>1235</v>
      </c>
      <c r="AK4" s="3">
        <f>G4</f>
        <v>1977</v>
      </c>
      <c r="AL4" s="3">
        <f>O4</f>
        <v>2389</v>
      </c>
      <c r="AM4" s="3">
        <f>AY4</f>
        <v>3177.2820000000002</v>
      </c>
      <c r="AN4" s="3">
        <f>T4</f>
        <v>3675.2526420627455</v>
      </c>
      <c r="AO4" s="10"/>
      <c r="AP4" s="4">
        <f>B4/C4</f>
        <v>2.8161943319838056</v>
      </c>
      <c r="AQ4" s="4">
        <f>F4/G4</f>
        <v>2.7177541729893777</v>
      </c>
      <c r="AR4" s="4">
        <f>N4/O4</f>
        <v>2.7538719129342821</v>
      </c>
      <c r="AS4" s="4">
        <f>BD4</f>
        <v>2.6280000000000001</v>
      </c>
      <c r="AT4" s="23">
        <f>V4</f>
        <v>2.6342585916081598</v>
      </c>
      <c r="AU4" s="26" t="s">
        <v>42</v>
      </c>
      <c r="AX4" s="3">
        <v>2920.0279999999998</v>
      </c>
      <c r="AY4" s="3">
        <v>3177.2820000000002</v>
      </c>
      <c r="AZ4" s="3">
        <v>3470.8820000000001</v>
      </c>
      <c r="BA4" s="3">
        <v>3195.1129999999998</v>
      </c>
      <c r="BB4" s="3">
        <v>3218.8620000000001</v>
      </c>
      <c r="BC4" s="4">
        <v>2.4910000000000001</v>
      </c>
      <c r="BD4" s="4">
        <v>2.6280000000000001</v>
      </c>
      <c r="BE4" s="4">
        <v>2.7690000000000001</v>
      </c>
      <c r="BG4" s="17">
        <f t="shared" ref="BG4:BG21" si="0">A4</f>
        <v>201.02</v>
      </c>
      <c r="BH4" s="3">
        <f t="shared" ref="BH4:BH21" si="1">D4</f>
        <v>5373</v>
      </c>
      <c r="BI4" s="3">
        <f t="shared" ref="BI4:BI21" si="2">L4</f>
        <v>6579</v>
      </c>
      <c r="BJ4" s="18">
        <f t="shared" ref="BJ4:BJ21" si="3">AG4+AA4</f>
        <v>8349.8970960000006</v>
      </c>
      <c r="BK4" s="18">
        <f t="shared" ref="BK4:BK21" si="4">AH4+AB4</f>
        <v>9681.5658486843768</v>
      </c>
    </row>
    <row r="5" spans="1:63" x14ac:dyDescent="0.25">
      <c r="A5" s="6">
        <v>201.03</v>
      </c>
      <c r="B5" s="3">
        <v>3988</v>
      </c>
      <c r="C5" s="3">
        <v>1417</v>
      </c>
      <c r="D5" s="3">
        <v>5398</v>
      </c>
      <c r="E5" s="3">
        <v>0</v>
      </c>
      <c r="F5" s="3">
        <v>5398</v>
      </c>
      <c r="G5" s="3">
        <v>1960</v>
      </c>
      <c r="H5" s="3">
        <v>6052</v>
      </c>
      <c r="I5" s="3">
        <v>0</v>
      </c>
      <c r="J5" s="3">
        <v>6052</v>
      </c>
      <c r="K5" s="3">
        <v>2190</v>
      </c>
      <c r="L5" s="3">
        <v>7514</v>
      </c>
      <c r="M5" s="3">
        <v>0</v>
      </c>
      <c r="N5" s="3">
        <v>7514</v>
      </c>
      <c r="O5" s="3">
        <v>2735</v>
      </c>
      <c r="P5" s="3">
        <v>8034.1572967220636</v>
      </c>
      <c r="Q5" s="3">
        <v>8034.1572967220636</v>
      </c>
      <c r="R5" s="3">
        <v>0</v>
      </c>
      <c r="S5" s="3">
        <v>2951.3767689541851</v>
      </c>
      <c r="T5" s="3">
        <v>3147.6470425496595</v>
      </c>
      <c r="U5" s="3">
        <f>_xlfn.FORECAST.LINEAR(2055, CHOOSE({1,2,3,4}, D5-F5, H5-J5, L5-N5, P5-Q5), CHOOSE({1,2,3,4}, 2010, 2015, 2020, 2025))</f>
        <v>0</v>
      </c>
      <c r="V5" s="15">
        <f>FORECAST(2055, CHOOSE({1,2,3,4,5}, B5/C5, F5/G5, J5/K5, N5/O5, Q5/S5), CHOOSE({1,2,3,4,5}, 2000, 2010, 2015, 2020, 2025))</f>
        <v>2.6243941700488378</v>
      </c>
      <c r="W5" s="15" cm="1">
        <f t="array" ref="W5">GROWTH(CHOOSE({1,2,3,4,5}, B5/C5, F5/G5, J5/K5, N5/O5, Q5/S5), CHOOSE({1,2,3,4,5}, 2000, 2010, 2015, 2020, 2025), 2055)</f>
        <v>2.627975820024635</v>
      </c>
      <c r="X5" s="12"/>
      <c r="Y5" s="3">
        <f t="shared" ref="Y5:Y21" si="5">D5-F5</f>
        <v>0</v>
      </c>
      <c r="Z5" s="3">
        <f t="shared" ref="Z5:Z21" si="6">L5-N5</f>
        <v>0</v>
      </c>
      <c r="AA5" s="18">
        <f t="shared" ref="AA5:AA21" si="7">AB5</f>
        <v>0</v>
      </c>
      <c r="AB5" s="18">
        <f t="shared" ref="AB5:AB21" si="8">U5</f>
        <v>0</v>
      </c>
      <c r="AD5" s="3">
        <f t="shared" ref="AD5:AD21" si="9">B5</f>
        <v>3988</v>
      </c>
      <c r="AE5" s="3">
        <f t="shared" ref="AE5:AE21" si="10">F5</f>
        <v>5398</v>
      </c>
      <c r="AF5" s="3">
        <f t="shared" ref="AF5:AF21" si="11">N5</f>
        <v>7514</v>
      </c>
      <c r="AG5" s="18">
        <f t="shared" ref="AG5:AG21" si="12">AM5*AS5</f>
        <v>9545.5237560000005</v>
      </c>
      <c r="AH5" s="18">
        <f t="shared" ref="AH5:AH21" si="13">AN5*AT5</f>
        <v>8260.6665478387931</v>
      </c>
      <c r="AJ5" s="3">
        <f t="shared" ref="AJ5:AJ21" si="14">C5</f>
        <v>1417</v>
      </c>
      <c r="AK5" s="3">
        <f t="shared" ref="AK5:AK21" si="15">G5</f>
        <v>1960</v>
      </c>
      <c r="AL5" s="3">
        <f t="shared" ref="AL5:AL21" si="16">O5</f>
        <v>2735</v>
      </c>
      <c r="AM5" s="3">
        <f t="shared" ref="AM5:AM21" si="17">AY5</f>
        <v>3401.826</v>
      </c>
      <c r="AN5" s="3">
        <f t="shared" ref="AN5:AN21" si="18">T5</f>
        <v>3147.6470425496595</v>
      </c>
      <c r="AO5" s="10"/>
      <c r="AP5" s="4">
        <f t="shared" ref="AP5:AP22" si="19">B5/C5</f>
        <v>2.8143966125617501</v>
      </c>
      <c r="AQ5" s="4">
        <f t="shared" ref="AQ5:AQ22" si="20">F5/G5</f>
        <v>2.7540816326530613</v>
      </c>
      <c r="AR5" s="4">
        <f t="shared" ref="AR5:AR22" si="21">N5/O5</f>
        <v>2.747349177330896</v>
      </c>
      <c r="AS5" s="4">
        <f t="shared" ref="AS5:AS21" si="22">BD5</f>
        <v>2.806</v>
      </c>
      <c r="AT5" s="23">
        <f t="shared" ref="AT5:AT22" si="23">V5</f>
        <v>2.6243941700488378</v>
      </c>
      <c r="AU5" s="26" t="s">
        <v>42</v>
      </c>
      <c r="AX5" s="3">
        <v>3190.7539999999999</v>
      </c>
      <c r="AY5" s="3">
        <v>3401.826</v>
      </c>
      <c r="AZ5" s="3">
        <v>3686.3739999999998</v>
      </c>
      <c r="BA5" s="3">
        <v>3404.8220000000001</v>
      </c>
      <c r="BB5" s="3">
        <v>3530.2249999999999</v>
      </c>
      <c r="BC5" s="4">
        <v>2.66</v>
      </c>
      <c r="BD5" s="4">
        <v>2.806</v>
      </c>
      <c r="BE5" s="4">
        <v>2.956</v>
      </c>
      <c r="BG5" s="17">
        <f t="shared" si="0"/>
        <v>201.03</v>
      </c>
      <c r="BH5" s="3">
        <f t="shared" si="1"/>
        <v>5398</v>
      </c>
      <c r="BI5" s="3">
        <f t="shared" si="2"/>
        <v>7514</v>
      </c>
      <c r="BJ5" s="18">
        <f t="shared" si="3"/>
        <v>9545.5237560000005</v>
      </c>
      <c r="BK5" s="18">
        <f t="shared" si="4"/>
        <v>8260.6665478387931</v>
      </c>
    </row>
    <row r="6" spans="1:63" x14ac:dyDescent="0.25">
      <c r="A6" s="6">
        <v>201.05</v>
      </c>
      <c r="B6" s="3">
        <v>1308</v>
      </c>
      <c r="C6" s="3">
        <v>458</v>
      </c>
      <c r="D6" s="3">
        <v>4632</v>
      </c>
      <c r="E6" s="3">
        <v>0</v>
      </c>
      <c r="F6" s="3">
        <v>4632</v>
      </c>
      <c r="G6" s="3">
        <v>1559</v>
      </c>
      <c r="H6" s="3">
        <v>5083</v>
      </c>
      <c r="I6" s="3">
        <v>0</v>
      </c>
      <c r="J6" s="3">
        <v>5083</v>
      </c>
      <c r="K6" s="3">
        <v>1710</v>
      </c>
      <c r="L6" s="3">
        <v>6221</v>
      </c>
      <c r="M6" s="3">
        <v>0</v>
      </c>
      <c r="N6" s="3">
        <v>6221</v>
      </c>
      <c r="O6" s="3">
        <v>2107</v>
      </c>
      <c r="P6" s="3">
        <v>6404.4335749613911</v>
      </c>
      <c r="Q6" s="3">
        <v>6404.4335749613911</v>
      </c>
      <c r="R6" s="3">
        <v>0</v>
      </c>
      <c r="S6" s="3">
        <v>2189.1889338198594</v>
      </c>
      <c r="T6" s="3">
        <v>4026.989708404803</v>
      </c>
      <c r="U6" s="3">
        <f>_xlfn.FORECAST.LINEAR(2055, CHOOSE({1,2,3,4}, D6-F6, H6-J6, L6-N6, P6-Q6), CHOOSE({1,2,3,4}, 2010, 2015, 2020, 2025))</f>
        <v>0</v>
      </c>
      <c r="V6" s="15">
        <f>FORECAST(2055, CHOOSE({1,2,3,4,5}, B6/C6, F6/G6, J6/K6, N6/O6, Q6/S6), CHOOSE({1,2,3,4,5}, 2000, 2010, 2015, 2020, 2025))</f>
        <v>3.0464328722831135</v>
      </c>
      <c r="W6" s="15" cm="1">
        <f t="array" ref="W6">GROWTH(CHOOSE({1,2,3,4,5}, B6/C6, F6/G6, J6/K6, N6/O6, Q6/S6), CHOOSE({1,2,3,4,5}, 2000, 2010, 2015, 2020, 2025), 2055)</f>
        <v>3.0500086928688965</v>
      </c>
      <c r="X6" s="12"/>
      <c r="Y6" s="3">
        <f t="shared" si="5"/>
        <v>0</v>
      </c>
      <c r="Z6" s="3">
        <f t="shared" si="6"/>
        <v>0</v>
      </c>
      <c r="AA6" s="18">
        <f t="shared" si="7"/>
        <v>0</v>
      </c>
      <c r="AB6" s="18">
        <f t="shared" si="8"/>
        <v>0</v>
      </c>
      <c r="AD6" s="3">
        <f t="shared" si="9"/>
        <v>1308</v>
      </c>
      <c r="AE6" s="3">
        <f t="shared" si="10"/>
        <v>4632</v>
      </c>
      <c r="AF6" s="3">
        <f t="shared" si="11"/>
        <v>6221</v>
      </c>
      <c r="AG6" s="18">
        <f t="shared" si="12"/>
        <v>6781.4695199999996</v>
      </c>
      <c r="AH6" s="18">
        <f t="shared" si="13"/>
        <v>12267.953824030183</v>
      </c>
      <c r="AJ6" s="3">
        <f t="shared" si="14"/>
        <v>458</v>
      </c>
      <c r="AK6" s="3">
        <f t="shared" si="15"/>
        <v>1559</v>
      </c>
      <c r="AL6" s="3">
        <f t="shared" si="16"/>
        <v>2107</v>
      </c>
      <c r="AM6" s="3">
        <f t="shared" si="17"/>
        <v>2618.328</v>
      </c>
      <c r="AN6" s="3">
        <f t="shared" si="18"/>
        <v>4026.989708404803</v>
      </c>
      <c r="AO6" s="10"/>
      <c r="AP6" s="4">
        <f t="shared" si="19"/>
        <v>2.8558951965065504</v>
      </c>
      <c r="AQ6" s="4">
        <f t="shared" si="20"/>
        <v>2.9711353431686978</v>
      </c>
      <c r="AR6" s="4">
        <f t="shared" si="21"/>
        <v>2.9525391551969626</v>
      </c>
      <c r="AS6" s="4">
        <f t="shared" si="22"/>
        <v>2.59</v>
      </c>
      <c r="AT6" s="23">
        <f t="shared" si="23"/>
        <v>3.0464328722831135</v>
      </c>
      <c r="AU6" s="26" t="s">
        <v>42</v>
      </c>
      <c r="AX6" s="3">
        <v>2482.4679999999998</v>
      </c>
      <c r="AY6" s="3">
        <v>2618.328</v>
      </c>
      <c r="AZ6" s="3">
        <v>2759.3490000000002</v>
      </c>
      <c r="BA6" s="3">
        <v>2585.0970000000002</v>
      </c>
      <c r="BB6" s="3">
        <v>2635.7350000000001</v>
      </c>
      <c r="BC6" s="4">
        <v>2.456</v>
      </c>
      <c r="BD6" s="4">
        <v>2.59</v>
      </c>
      <c r="BE6" s="4">
        <v>2.7290000000000001</v>
      </c>
      <c r="BG6" s="17">
        <f t="shared" si="0"/>
        <v>201.05</v>
      </c>
      <c r="BH6" s="3">
        <f t="shared" si="1"/>
        <v>4632</v>
      </c>
      <c r="BI6" s="3">
        <f t="shared" si="2"/>
        <v>6221</v>
      </c>
      <c r="BJ6" s="18">
        <f t="shared" si="3"/>
        <v>6781.4695199999996</v>
      </c>
      <c r="BK6" s="18">
        <f t="shared" si="4"/>
        <v>12267.953824030183</v>
      </c>
    </row>
    <row r="7" spans="1:63" x14ac:dyDescent="0.25">
      <c r="A7" s="6">
        <v>201.06</v>
      </c>
      <c r="B7" s="3">
        <v>1672</v>
      </c>
      <c r="C7" s="3">
        <v>597</v>
      </c>
      <c r="D7" s="3">
        <v>2117</v>
      </c>
      <c r="E7" s="3">
        <v>0</v>
      </c>
      <c r="F7" s="3">
        <v>2117</v>
      </c>
      <c r="G7" s="3">
        <v>815</v>
      </c>
      <c r="H7" s="3">
        <v>2095</v>
      </c>
      <c r="I7" s="3">
        <v>0</v>
      </c>
      <c r="J7" s="3">
        <v>2095</v>
      </c>
      <c r="K7" s="3">
        <v>806</v>
      </c>
      <c r="L7" s="3">
        <v>2226</v>
      </c>
      <c r="M7" s="3">
        <v>73</v>
      </c>
      <c r="N7" s="3">
        <v>2153</v>
      </c>
      <c r="O7" s="3">
        <v>843</v>
      </c>
      <c r="P7" s="3">
        <v>2381.6495087679659</v>
      </c>
      <c r="Q7" s="3">
        <v>2308.6495087679659</v>
      </c>
      <c r="R7" s="3">
        <v>73</v>
      </c>
      <c r="S7" s="3">
        <v>912.30432529254017</v>
      </c>
      <c r="T7" s="3">
        <v>729.45471144801638</v>
      </c>
      <c r="U7" s="3">
        <f>_xlfn.FORECAST.LINEAR(2055, CHOOSE({1,2,3,4}, D7-F7, H7-J7, L7-N7, P7-Q7), CHOOSE({1,2,3,4}, 2010, 2015, 2020, 2025))</f>
        <v>255.5</v>
      </c>
      <c r="V7" s="15">
        <f>FORECAST(2055, CHOOSE({1,2,3,4,5}, B7/C7, F7/G7, J7/K7, N7/O7, Q7/S7), CHOOSE({1,2,3,4,5}, 2000, 2010, 2015, 2020, 2025))</f>
        <v>2.1908672535789222</v>
      </c>
      <c r="W7" s="15" cm="1">
        <f t="array" ref="W7">GROWTH(CHOOSE({1,2,3,4,5}, B7/C7, F7/G7, J7/K7, N7/O7, Q7/S7), CHOOSE({1,2,3,4,5}, 2000, 2010, 2015, 2020, 2025), 2055)</f>
        <v>2.2285021024666265</v>
      </c>
      <c r="X7" s="12"/>
      <c r="Y7" s="3">
        <f t="shared" si="5"/>
        <v>0</v>
      </c>
      <c r="Z7" s="3">
        <f t="shared" si="6"/>
        <v>73</v>
      </c>
      <c r="AA7" s="18">
        <f t="shared" si="7"/>
        <v>255.5</v>
      </c>
      <c r="AB7" s="18">
        <f t="shared" si="8"/>
        <v>255.5</v>
      </c>
      <c r="AD7" s="3">
        <f t="shared" si="9"/>
        <v>1672</v>
      </c>
      <c r="AE7" s="3">
        <f t="shared" si="10"/>
        <v>2117</v>
      </c>
      <c r="AF7" s="3">
        <f t="shared" si="11"/>
        <v>2153</v>
      </c>
      <c r="AG7" s="18">
        <f t="shared" si="12"/>
        <v>2755.38627</v>
      </c>
      <c r="AH7" s="18">
        <f t="shared" si="13"/>
        <v>1598.1384402803208</v>
      </c>
      <c r="AJ7" s="3">
        <f t="shared" si="14"/>
        <v>597</v>
      </c>
      <c r="AK7" s="3">
        <f t="shared" si="15"/>
        <v>815</v>
      </c>
      <c r="AL7" s="3">
        <f t="shared" si="16"/>
        <v>843</v>
      </c>
      <c r="AM7" s="3">
        <f t="shared" si="17"/>
        <v>1150.9549999999999</v>
      </c>
      <c r="AN7" s="3">
        <f t="shared" si="18"/>
        <v>729.45471144801638</v>
      </c>
      <c r="AO7" s="10"/>
      <c r="AP7" s="4">
        <f t="shared" si="19"/>
        <v>2.8006700167504186</v>
      </c>
      <c r="AQ7" s="4">
        <f t="shared" si="20"/>
        <v>2.5975460122699388</v>
      </c>
      <c r="AR7" s="4">
        <f t="shared" si="21"/>
        <v>2.5539739027283512</v>
      </c>
      <c r="AS7" s="4">
        <f t="shared" si="22"/>
        <v>2.3940000000000001</v>
      </c>
      <c r="AT7" s="23">
        <f t="shared" si="23"/>
        <v>2.1908672535789222</v>
      </c>
      <c r="AU7" s="26" t="s">
        <v>42</v>
      </c>
      <c r="AX7" s="3">
        <v>1027.7670000000001</v>
      </c>
      <c r="AY7" s="3">
        <v>1150.9549999999999</v>
      </c>
      <c r="AZ7" s="3">
        <v>1292.885</v>
      </c>
      <c r="BA7" s="3">
        <v>1144.396</v>
      </c>
      <c r="BB7" s="3">
        <v>1112.9559999999999</v>
      </c>
      <c r="BC7" s="4">
        <v>2.27</v>
      </c>
      <c r="BD7" s="4">
        <v>2.3940000000000001</v>
      </c>
      <c r="BE7" s="4">
        <v>2.5219999999999998</v>
      </c>
      <c r="BG7" s="17">
        <f t="shared" si="0"/>
        <v>201.06</v>
      </c>
      <c r="BH7" s="3">
        <f t="shared" si="1"/>
        <v>2117</v>
      </c>
      <c r="BI7" s="3">
        <f t="shared" si="2"/>
        <v>2226</v>
      </c>
      <c r="BJ7" s="18">
        <f t="shared" si="3"/>
        <v>3010.88627</v>
      </c>
      <c r="BK7" s="18">
        <f t="shared" si="4"/>
        <v>1853.6384402803208</v>
      </c>
    </row>
    <row r="8" spans="1:63" x14ac:dyDescent="0.25">
      <c r="A8" s="6">
        <v>201.07</v>
      </c>
      <c r="B8" s="3">
        <v>1853</v>
      </c>
      <c r="C8" s="3">
        <v>669</v>
      </c>
      <c r="D8" s="3">
        <v>2678</v>
      </c>
      <c r="E8" s="3">
        <v>0</v>
      </c>
      <c r="F8" s="3">
        <v>2678</v>
      </c>
      <c r="G8" s="3">
        <v>942</v>
      </c>
      <c r="H8" s="3">
        <v>2658</v>
      </c>
      <c r="I8" s="3">
        <v>0</v>
      </c>
      <c r="J8" s="3">
        <v>2658</v>
      </c>
      <c r="K8" s="3">
        <v>929</v>
      </c>
      <c r="L8" s="3">
        <v>2638</v>
      </c>
      <c r="M8" s="3">
        <v>0</v>
      </c>
      <c r="N8" s="3">
        <v>2638</v>
      </c>
      <c r="O8" s="3">
        <v>971</v>
      </c>
      <c r="P8" s="3">
        <v>2694.4072127837749</v>
      </c>
      <c r="Q8" s="3">
        <v>2694.4072127837749</v>
      </c>
      <c r="R8" s="3">
        <v>0</v>
      </c>
      <c r="S8" s="3">
        <v>1000.9349532998721</v>
      </c>
      <c r="T8" s="3">
        <v>860.35685829690703</v>
      </c>
      <c r="U8" s="3">
        <f>_xlfn.FORECAST.LINEAR(2055, CHOOSE({1,2,3,4}, D8-F8, H8-J8, L8-N8, P8-Q8), CHOOSE({1,2,3,4}, 2010, 2015, 2020, 2025))</f>
        <v>0</v>
      </c>
      <c r="V8" s="15">
        <f>FORECAST(2055, CHOOSE({1,2,3,4,5}, B8/C8, F8/G8, J8/K8, N8/O8, Q8/S8), CHOOSE({1,2,3,4,5}, 2000, 2010, 2015, 2020, 2025))</f>
        <v>2.6240074496175891</v>
      </c>
      <c r="W8" s="15" cm="1">
        <f t="array" ref="W8">GROWTH(CHOOSE({1,2,3,4,5}, B8/C8, F8/G8, J8/K8, N8/O8, Q8/S8), CHOOSE({1,2,3,4,5}, 2000, 2010, 2015, 2020, 2025), 2055)</f>
        <v>2.6256380410490525</v>
      </c>
      <c r="X8" s="12"/>
      <c r="Y8" s="3">
        <f t="shared" si="5"/>
        <v>0</v>
      </c>
      <c r="Z8" s="3">
        <f t="shared" si="6"/>
        <v>0</v>
      </c>
      <c r="AA8" s="18">
        <f t="shared" si="7"/>
        <v>0</v>
      </c>
      <c r="AB8" s="18">
        <f t="shared" si="8"/>
        <v>0</v>
      </c>
      <c r="AD8" s="3">
        <f t="shared" si="9"/>
        <v>1853</v>
      </c>
      <c r="AE8" s="3">
        <f t="shared" si="10"/>
        <v>2678</v>
      </c>
      <c r="AF8" s="3">
        <f t="shared" si="11"/>
        <v>2638</v>
      </c>
      <c r="AG8" s="18">
        <f t="shared" si="12"/>
        <v>4111.796754</v>
      </c>
      <c r="AH8" s="18">
        <f t="shared" si="13"/>
        <v>2257.5828055006687</v>
      </c>
      <c r="AJ8" s="3">
        <f t="shared" si="14"/>
        <v>669</v>
      </c>
      <c r="AK8" s="3">
        <f t="shared" si="15"/>
        <v>942</v>
      </c>
      <c r="AL8" s="3">
        <f t="shared" si="16"/>
        <v>971</v>
      </c>
      <c r="AM8" s="3">
        <f t="shared" si="17"/>
        <v>1450.8810000000001</v>
      </c>
      <c r="AN8" s="3">
        <f t="shared" si="18"/>
        <v>860.35685829690703</v>
      </c>
      <c r="AO8" s="10"/>
      <c r="AP8" s="4">
        <f t="shared" si="19"/>
        <v>2.7698056801195814</v>
      </c>
      <c r="AQ8" s="4">
        <f t="shared" si="20"/>
        <v>2.8428874734607219</v>
      </c>
      <c r="AR8" s="4">
        <f t="shared" si="21"/>
        <v>2.7167868177136971</v>
      </c>
      <c r="AS8" s="4">
        <f t="shared" si="22"/>
        <v>2.8340000000000001</v>
      </c>
      <c r="AT8" s="23">
        <f t="shared" si="23"/>
        <v>2.6240074496175891</v>
      </c>
      <c r="AU8" s="26" t="s">
        <v>42</v>
      </c>
      <c r="AX8" s="3">
        <v>1246.7439999999999</v>
      </c>
      <c r="AY8" s="3">
        <v>1450.8810000000001</v>
      </c>
      <c r="AZ8" s="3">
        <v>1739.3869999999999</v>
      </c>
      <c r="BA8" s="3">
        <v>1472.653</v>
      </c>
      <c r="BB8" s="3">
        <v>1398.972</v>
      </c>
      <c r="BC8" s="4">
        <v>2.6859999999999999</v>
      </c>
      <c r="BD8" s="4">
        <v>2.8340000000000001</v>
      </c>
      <c r="BE8" s="4">
        <v>2.9860000000000002</v>
      </c>
      <c r="BG8" s="17">
        <f t="shared" si="0"/>
        <v>201.07</v>
      </c>
      <c r="BH8" s="3">
        <f t="shared" si="1"/>
        <v>2678</v>
      </c>
      <c r="BI8" s="3">
        <f t="shared" si="2"/>
        <v>2638</v>
      </c>
      <c r="BJ8" s="18">
        <f t="shared" si="3"/>
        <v>4111.796754</v>
      </c>
      <c r="BK8" s="18">
        <f t="shared" si="4"/>
        <v>2257.5828055006687</v>
      </c>
    </row>
    <row r="9" spans="1:63" x14ac:dyDescent="0.25">
      <c r="A9" s="6">
        <v>201.08</v>
      </c>
      <c r="B9" s="3">
        <v>3106</v>
      </c>
      <c r="C9" s="3">
        <v>1067</v>
      </c>
      <c r="D9" s="3">
        <v>4390</v>
      </c>
      <c r="E9" s="3">
        <v>0</v>
      </c>
      <c r="F9" s="3">
        <v>4390</v>
      </c>
      <c r="G9" s="3">
        <v>1544</v>
      </c>
      <c r="H9" s="3">
        <v>4386</v>
      </c>
      <c r="I9" s="3">
        <v>0</v>
      </c>
      <c r="J9" s="3">
        <v>4386</v>
      </c>
      <c r="K9" s="3">
        <v>1538</v>
      </c>
      <c r="L9" s="3">
        <v>5101</v>
      </c>
      <c r="M9" s="3">
        <v>0</v>
      </c>
      <c r="N9" s="3">
        <v>5101</v>
      </c>
      <c r="O9" s="3">
        <v>1775</v>
      </c>
      <c r="P9" s="3">
        <v>5404.3294214434818</v>
      </c>
      <c r="Q9" s="3">
        <v>5404.3294214434818</v>
      </c>
      <c r="R9" s="3">
        <v>0</v>
      </c>
      <c r="S9" s="3">
        <v>1897.9424161771283</v>
      </c>
      <c r="T9" s="3">
        <v>2656.0145520942842</v>
      </c>
      <c r="U9" s="3">
        <f>_xlfn.FORECAST.LINEAR(2055, CHOOSE({1,2,3,4}, D9-F9, H9-J9, L9-N9, P9-Q9), CHOOSE({1,2,3,4}, 2010, 2015, 2020, 2025))</f>
        <v>0</v>
      </c>
      <c r="V9" s="15">
        <f>FORECAST(2055, CHOOSE({1,2,3,4,5}, B9/C9, F9/G9, J9/K9, N9/O9, Q9/S9), CHOOSE({1,2,3,4,5}, 2000, 2010, 2015, 2020, 2025))</f>
        <v>2.786791354141696</v>
      </c>
      <c r="W9" s="15" cm="1">
        <f t="array" ref="W9">GROWTH(CHOOSE({1,2,3,4,5}, B9/C9, F9/G9, J9/K9, N9/O9, Q9/S9), CHOOSE({1,2,3,4,5}, 2000, 2010, 2015, 2020, 2025), 2055)</f>
        <v>2.788253540292061</v>
      </c>
      <c r="X9" s="12"/>
      <c r="Y9" s="3">
        <f t="shared" si="5"/>
        <v>0</v>
      </c>
      <c r="Z9" s="3">
        <f t="shared" si="6"/>
        <v>0</v>
      </c>
      <c r="AA9" s="18">
        <f t="shared" si="7"/>
        <v>0</v>
      </c>
      <c r="AB9" s="18">
        <f t="shared" si="8"/>
        <v>0</v>
      </c>
      <c r="AD9" s="3">
        <f t="shared" si="9"/>
        <v>3106</v>
      </c>
      <c r="AE9" s="3">
        <f t="shared" si="10"/>
        <v>4390</v>
      </c>
      <c r="AF9" s="3">
        <f t="shared" si="11"/>
        <v>5101</v>
      </c>
      <c r="AG9" s="18">
        <f t="shared" si="12"/>
        <v>6904.1528960000005</v>
      </c>
      <c r="AH9" s="18">
        <f t="shared" si="13"/>
        <v>7401.7583902508804</v>
      </c>
      <c r="AJ9" s="3">
        <f t="shared" si="14"/>
        <v>1067</v>
      </c>
      <c r="AK9" s="3">
        <f t="shared" si="15"/>
        <v>1544</v>
      </c>
      <c r="AL9" s="3">
        <f t="shared" si="16"/>
        <v>1775</v>
      </c>
      <c r="AM9" s="3">
        <f t="shared" si="17"/>
        <v>2321.5039999999999</v>
      </c>
      <c r="AN9" s="3">
        <f t="shared" si="18"/>
        <v>2656.0145520942842</v>
      </c>
      <c r="AO9" s="10"/>
      <c r="AP9" s="4">
        <f t="shared" si="19"/>
        <v>2.9109653233364572</v>
      </c>
      <c r="AQ9" s="4">
        <f t="shared" si="20"/>
        <v>2.8432642487046631</v>
      </c>
      <c r="AR9" s="4">
        <f t="shared" si="21"/>
        <v>2.8738028169014083</v>
      </c>
      <c r="AS9" s="4">
        <f t="shared" si="22"/>
        <v>2.9740000000000002</v>
      </c>
      <c r="AT9" s="23">
        <f t="shared" si="23"/>
        <v>2.786791354141696</v>
      </c>
      <c r="AU9" s="26" t="s">
        <v>42</v>
      </c>
      <c r="AX9" s="3">
        <v>2130.413</v>
      </c>
      <c r="AY9" s="3">
        <v>2321.5039999999999</v>
      </c>
      <c r="AZ9" s="3">
        <v>2584.4340000000002</v>
      </c>
      <c r="BA9" s="3">
        <v>2336.9989999999998</v>
      </c>
      <c r="BB9" s="3">
        <v>2437.0929999999998</v>
      </c>
      <c r="BC9" s="4">
        <v>2.819</v>
      </c>
      <c r="BD9" s="4">
        <v>2.9740000000000002</v>
      </c>
      <c r="BE9" s="4">
        <v>3.133</v>
      </c>
      <c r="BG9" s="17">
        <f t="shared" si="0"/>
        <v>201.08</v>
      </c>
      <c r="BH9" s="3">
        <f t="shared" si="1"/>
        <v>4390</v>
      </c>
      <c r="BI9" s="3">
        <f t="shared" si="2"/>
        <v>5101</v>
      </c>
      <c r="BJ9" s="18">
        <f t="shared" si="3"/>
        <v>6904.1528960000005</v>
      </c>
      <c r="BK9" s="18">
        <f t="shared" si="4"/>
        <v>7401.7583902508804</v>
      </c>
    </row>
    <row r="10" spans="1:63" x14ac:dyDescent="0.25">
      <c r="A10" s="6">
        <v>202.01</v>
      </c>
      <c r="B10" s="3">
        <v>3394</v>
      </c>
      <c r="C10" s="3">
        <v>1137</v>
      </c>
      <c r="D10" s="3">
        <v>3729</v>
      </c>
      <c r="E10" s="3">
        <v>0</v>
      </c>
      <c r="F10" s="3">
        <v>3729</v>
      </c>
      <c r="G10" s="3">
        <v>1301</v>
      </c>
      <c r="H10" s="3">
        <v>3785</v>
      </c>
      <c r="I10" s="3">
        <v>0</v>
      </c>
      <c r="J10" s="3">
        <v>3785</v>
      </c>
      <c r="K10" s="3">
        <v>1317</v>
      </c>
      <c r="L10" s="3">
        <v>3829</v>
      </c>
      <c r="M10" s="3">
        <v>0</v>
      </c>
      <c r="N10" s="3">
        <v>3829</v>
      </c>
      <c r="O10" s="3">
        <v>1400</v>
      </c>
      <c r="P10" s="3">
        <v>3867.6290670900353</v>
      </c>
      <c r="Q10" s="3">
        <v>3867.6290670900353</v>
      </c>
      <c r="R10" s="3">
        <v>0</v>
      </c>
      <c r="S10" s="3">
        <v>1427.2027343630507</v>
      </c>
      <c r="T10" s="3">
        <v>1490.8855198362198</v>
      </c>
      <c r="U10" s="3">
        <f>_xlfn.FORECAST.LINEAR(2055, CHOOSE({1,2,3,4}, D10-F10, H10-J10, L10-N10, P10-Q10), CHOOSE({1,2,3,4}, 2010, 2015, 2020, 2025))</f>
        <v>0</v>
      </c>
      <c r="V10" s="15">
        <f>FORECAST(2055, CHOOSE({1,2,3,4,5}, B10/C10, F10/G10, J10/K10, N10/O10, Q10/S10), CHOOSE({1,2,3,4,5}, 2000, 2010, 2015, 2020, 2025))</f>
        <v>2.3727957048520736</v>
      </c>
      <c r="W10" s="15" cm="1">
        <f t="array" ref="W10">GROWTH(CHOOSE({1,2,3,4,5}, B10/C10, F10/G10, J10/K10, N10/O10, Q10/S10), CHOOSE({1,2,3,4,5}, 2000, 2010, 2015, 2020, 2025), 2055)</f>
        <v>2.4081223922336705</v>
      </c>
      <c r="X10" s="12"/>
      <c r="Y10" s="3">
        <f t="shared" si="5"/>
        <v>0</v>
      </c>
      <c r="Z10" s="3">
        <f t="shared" si="6"/>
        <v>0</v>
      </c>
      <c r="AA10" s="18">
        <f t="shared" si="7"/>
        <v>0</v>
      </c>
      <c r="AB10" s="18">
        <f t="shared" si="8"/>
        <v>0</v>
      </c>
      <c r="AD10" s="3">
        <f t="shared" si="9"/>
        <v>3394</v>
      </c>
      <c r="AE10" s="3">
        <f t="shared" si="10"/>
        <v>3729</v>
      </c>
      <c r="AF10" s="3">
        <f t="shared" si="11"/>
        <v>3829</v>
      </c>
      <c r="AG10" s="18">
        <f t="shared" si="12"/>
        <v>4787.3083530000004</v>
      </c>
      <c r="AH10" s="18">
        <f t="shared" si="13"/>
        <v>3537.5667578935336</v>
      </c>
      <c r="AJ10" s="3">
        <f t="shared" si="14"/>
        <v>1137</v>
      </c>
      <c r="AK10" s="3">
        <f t="shared" si="15"/>
        <v>1301</v>
      </c>
      <c r="AL10" s="3">
        <f t="shared" si="16"/>
        <v>1400</v>
      </c>
      <c r="AM10" s="3">
        <f t="shared" si="17"/>
        <v>1759.393</v>
      </c>
      <c r="AN10" s="3">
        <f t="shared" si="18"/>
        <v>1490.8855198362198</v>
      </c>
      <c r="AO10" s="10"/>
      <c r="AP10" s="4">
        <f t="shared" si="19"/>
        <v>2.9850483729111699</v>
      </c>
      <c r="AQ10" s="4">
        <f t="shared" si="20"/>
        <v>2.8662567255956954</v>
      </c>
      <c r="AR10" s="4">
        <f t="shared" si="21"/>
        <v>2.7349999999999999</v>
      </c>
      <c r="AS10" s="4">
        <f t="shared" si="22"/>
        <v>2.7210000000000001</v>
      </c>
      <c r="AT10" s="23">
        <f t="shared" si="23"/>
        <v>2.3727957048520736</v>
      </c>
      <c r="AU10" s="26" t="s">
        <v>42</v>
      </c>
      <c r="AX10" s="3">
        <v>1665.067</v>
      </c>
      <c r="AY10" s="3">
        <v>1759.393</v>
      </c>
      <c r="AZ10" s="3">
        <v>1846.625</v>
      </c>
      <c r="BA10" s="3">
        <v>1711.931</v>
      </c>
      <c r="BB10" s="3">
        <v>1762.5419999999999</v>
      </c>
      <c r="BC10" s="4">
        <v>2.58</v>
      </c>
      <c r="BD10" s="4">
        <v>2.7210000000000001</v>
      </c>
      <c r="BE10" s="4">
        <v>2.867</v>
      </c>
      <c r="BG10" s="17">
        <f t="shared" si="0"/>
        <v>202.01</v>
      </c>
      <c r="BH10" s="3">
        <f t="shared" si="1"/>
        <v>3729</v>
      </c>
      <c r="BI10" s="3">
        <f t="shared" si="2"/>
        <v>3829</v>
      </c>
      <c r="BJ10" s="18">
        <f t="shared" si="3"/>
        <v>4787.3083530000004</v>
      </c>
      <c r="BK10" s="18">
        <f t="shared" si="4"/>
        <v>3537.5667578935336</v>
      </c>
    </row>
    <row r="11" spans="1:63" x14ac:dyDescent="0.25">
      <c r="A11" s="6">
        <v>202.02</v>
      </c>
      <c r="B11" s="3">
        <v>3063</v>
      </c>
      <c r="C11" s="3">
        <v>1199</v>
      </c>
      <c r="D11" s="3">
        <v>3837</v>
      </c>
      <c r="E11" s="3">
        <v>105</v>
      </c>
      <c r="F11" s="3">
        <v>3732</v>
      </c>
      <c r="G11" s="3">
        <v>1402</v>
      </c>
      <c r="H11" s="3">
        <v>3884</v>
      </c>
      <c r="I11" s="3">
        <v>105</v>
      </c>
      <c r="J11" s="3">
        <v>3779</v>
      </c>
      <c r="K11" s="3">
        <v>1416</v>
      </c>
      <c r="L11" s="3">
        <v>3703</v>
      </c>
      <c r="M11" s="3">
        <v>96</v>
      </c>
      <c r="N11" s="3">
        <v>3607</v>
      </c>
      <c r="O11" s="3">
        <v>1476</v>
      </c>
      <c r="P11" s="3">
        <v>3694.9735702182734</v>
      </c>
      <c r="Q11" s="3">
        <v>3598.9735702182734</v>
      </c>
      <c r="R11" s="3">
        <v>96</v>
      </c>
      <c r="S11" s="3">
        <v>1486.3362051951308</v>
      </c>
      <c r="T11" s="3">
        <v>1539.8489182758813</v>
      </c>
      <c r="U11" s="3">
        <f>_xlfn.FORECAST.LINEAR(2055, CHOOSE({1,2,3,4}, D11-F11, H11-J11, L11-N11, P11-Q11), CHOOSE({1,2,3,4}, 2010, 2015, 2020, 2025))</f>
        <v>73.5</v>
      </c>
      <c r="V11" s="15">
        <f>FORECAST(2055, CHOOSE({1,2,3,4,5}, B11/C11, F11/G11, J11/K11, N11/O11, Q11/S11), CHOOSE({1,2,3,4,5}, 2000, 2010, 2015, 2020, 2025))</f>
        <v>2.279053539294603</v>
      </c>
      <c r="W11" s="15" cm="1">
        <f t="array" ref="W11">GROWTH(CHOOSE({1,2,3,4,5}, B11/C11, F11/G11, J11/K11, N11/O11, Q11/S11), CHOOSE({1,2,3,4,5}, 2000, 2010, 2015, 2020, 2025), 2055)</f>
        <v>2.286683010789456</v>
      </c>
      <c r="X11" s="12"/>
      <c r="Y11" s="3">
        <f t="shared" si="5"/>
        <v>105</v>
      </c>
      <c r="Z11" s="3">
        <f t="shared" si="6"/>
        <v>96</v>
      </c>
      <c r="AA11" s="18">
        <f t="shared" si="7"/>
        <v>73.5</v>
      </c>
      <c r="AB11" s="18">
        <f t="shared" si="8"/>
        <v>73.5</v>
      </c>
      <c r="AD11" s="3">
        <f t="shared" si="9"/>
        <v>3063</v>
      </c>
      <c r="AE11" s="3">
        <f t="shared" si="10"/>
        <v>3732</v>
      </c>
      <c r="AF11" s="3">
        <f t="shared" si="11"/>
        <v>3607</v>
      </c>
      <c r="AG11" s="18">
        <f t="shared" si="12"/>
        <v>4455.8158750000002</v>
      </c>
      <c r="AH11" s="18">
        <f t="shared" si="13"/>
        <v>3509.3981271756129</v>
      </c>
      <c r="AJ11" s="3">
        <f t="shared" si="14"/>
        <v>1199</v>
      </c>
      <c r="AK11" s="3">
        <f t="shared" si="15"/>
        <v>1402</v>
      </c>
      <c r="AL11" s="3">
        <f t="shared" si="16"/>
        <v>1476</v>
      </c>
      <c r="AM11" s="3">
        <f t="shared" si="17"/>
        <v>1876.133</v>
      </c>
      <c r="AN11" s="3">
        <f t="shared" si="18"/>
        <v>1539.8489182758813</v>
      </c>
      <c r="AO11" s="10"/>
      <c r="AP11" s="4">
        <f t="shared" si="19"/>
        <v>2.5546288573811511</v>
      </c>
      <c r="AQ11" s="4">
        <f t="shared" si="20"/>
        <v>2.6619115549215406</v>
      </c>
      <c r="AR11" s="4">
        <f t="shared" si="21"/>
        <v>2.4437669376693769</v>
      </c>
      <c r="AS11" s="4">
        <f t="shared" si="22"/>
        <v>2.375</v>
      </c>
      <c r="AT11" s="23">
        <f t="shared" si="23"/>
        <v>2.279053539294603</v>
      </c>
      <c r="AU11" s="26" t="s">
        <v>42</v>
      </c>
      <c r="AX11" s="3">
        <v>1753.0509999999999</v>
      </c>
      <c r="AY11" s="3">
        <v>1876.133</v>
      </c>
      <c r="AZ11" s="3">
        <v>2008.5050000000001</v>
      </c>
      <c r="BA11" s="3">
        <v>1879.731</v>
      </c>
      <c r="BB11" s="3">
        <v>1897.5250000000001</v>
      </c>
      <c r="BC11" s="4">
        <v>2.2519999999999998</v>
      </c>
      <c r="BD11" s="4">
        <v>2.375</v>
      </c>
      <c r="BE11" s="4">
        <v>2.5030000000000001</v>
      </c>
      <c r="BG11" s="17">
        <f t="shared" si="0"/>
        <v>202.02</v>
      </c>
      <c r="BH11" s="3">
        <f t="shared" si="1"/>
        <v>3837</v>
      </c>
      <c r="BI11" s="3">
        <f t="shared" si="2"/>
        <v>3703</v>
      </c>
      <c r="BJ11" s="18">
        <f t="shared" si="3"/>
        <v>4529.3158750000002</v>
      </c>
      <c r="BK11" s="18">
        <f t="shared" si="4"/>
        <v>3582.8981271756129</v>
      </c>
    </row>
    <row r="12" spans="1:63" x14ac:dyDescent="0.25">
      <c r="A12" s="6">
        <v>202.04</v>
      </c>
      <c r="B12" s="3">
        <v>3837</v>
      </c>
      <c r="C12" s="3">
        <v>1426</v>
      </c>
      <c r="D12" s="3">
        <v>5535</v>
      </c>
      <c r="E12" s="3">
        <v>72</v>
      </c>
      <c r="F12" s="3">
        <v>5463</v>
      </c>
      <c r="G12" s="3">
        <v>2134</v>
      </c>
      <c r="H12" s="3">
        <v>5827</v>
      </c>
      <c r="I12" s="3">
        <v>72</v>
      </c>
      <c r="J12" s="3">
        <v>5755</v>
      </c>
      <c r="K12" s="3">
        <v>2242</v>
      </c>
      <c r="L12" s="3">
        <v>6127</v>
      </c>
      <c r="M12" s="3">
        <v>72</v>
      </c>
      <c r="N12" s="3">
        <v>6055</v>
      </c>
      <c r="O12" s="3">
        <v>2446</v>
      </c>
      <c r="P12" s="3">
        <v>6295.6824814333913</v>
      </c>
      <c r="Q12" s="3">
        <v>6223.6824814333913</v>
      </c>
      <c r="R12" s="3">
        <v>72</v>
      </c>
      <c r="S12" s="3">
        <v>2537.3940507930315</v>
      </c>
      <c r="T12" s="3">
        <v>2810.8987716483152</v>
      </c>
      <c r="U12" s="3">
        <f>_xlfn.FORECAST.LINEAR(2055, CHOOSE({1,2,3,4}, D12-F12, H12-J12, L12-N12, P12-Q12), CHOOSE({1,2,3,4}, 2010, 2015, 2020, 2025))</f>
        <v>72</v>
      </c>
      <c r="V12" s="15">
        <f>FORECAST(2055, CHOOSE({1,2,3,4,5}, B12/C12, F12/G12, J12/K12, N12/O12, Q12/S12), CHOOSE({1,2,3,4,5}, 2000, 2010, 2015, 2020, 2025))</f>
        <v>2.1602343287849131</v>
      </c>
      <c r="W12" s="15" cm="1">
        <f t="array" ref="W12">GROWTH(CHOOSE({1,2,3,4,5}, B12/C12, F12/G12, J12/K12, N12/O12, Q12/S12), CHOOSE({1,2,3,4,5}, 2000, 2010, 2015, 2020, 2025), 2055)</f>
        <v>2.1897554186620747</v>
      </c>
      <c r="X12" s="12"/>
      <c r="Y12" s="3">
        <f t="shared" si="5"/>
        <v>72</v>
      </c>
      <c r="Z12" s="3">
        <f t="shared" si="6"/>
        <v>72</v>
      </c>
      <c r="AA12" s="18">
        <f t="shared" si="7"/>
        <v>72</v>
      </c>
      <c r="AB12" s="18">
        <f t="shared" si="8"/>
        <v>72</v>
      </c>
      <c r="AD12" s="3">
        <f t="shared" si="9"/>
        <v>3837</v>
      </c>
      <c r="AE12" s="3">
        <f t="shared" si="10"/>
        <v>5463</v>
      </c>
      <c r="AF12" s="3">
        <f t="shared" si="11"/>
        <v>6055</v>
      </c>
      <c r="AG12" s="18">
        <f t="shared" si="12"/>
        <v>6136.7837870000003</v>
      </c>
      <c r="AH12" s="18">
        <f t="shared" si="13"/>
        <v>6072.2000212540352</v>
      </c>
      <c r="AJ12" s="3">
        <f t="shared" si="14"/>
        <v>1426</v>
      </c>
      <c r="AK12" s="3">
        <f t="shared" si="15"/>
        <v>2134</v>
      </c>
      <c r="AL12" s="3">
        <f t="shared" si="16"/>
        <v>2446</v>
      </c>
      <c r="AM12" s="3">
        <f t="shared" si="17"/>
        <v>2904.299</v>
      </c>
      <c r="AN12" s="3">
        <f t="shared" si="18"/>
        <v>2810.8987716483152</v>
      </c>
      <c r="AO12" s="10"/>
      <c r="AP12" s="4">
        <f t="shared" si="19"/>
        <v>2.6907433380084154</v>
      </c>
      <c r="AQ12" s="4">
        <f t="shared" si="20"/>
        <v>2.5599812558575445</v>
      </c>
      <c r="AR12" s="4">
        <f t="shared" si="21"/>
        <v>2.4754701553556826</v>
      </c>
      <c r="AS12" s="4">
        <f t="shared" si="22"/>
        <v>2.113</v>
      </c>
      <c r="AT12" s="23">
        <f t="shared" si="23"/>
        <v>2.1602343287849131</v>
      </c>
      <c r="AU12" s="26" t="s">
        <v>42</v>
      </c>
      <c r="AX12" s="3">
        <v>2730.8780000000002</v>
      </c>
      <c r="AY12" s="3">
        <v>2904.299</v>
      </c>
      <c r="AZ12" s="3">
        <v>3104.857</v>
      </c>
      <c r="BA12" s="3">
        <v>2913.4340000000002</v>
      </c>
      <c r="BB12" s="3">
        <v>2892.8629999999998</v>
      </c>
      <c r="BC12" s="4">
        <v>2.004</v>
      </c>
      <c r="BD12" s="4">
        <v>2.113</v>
      </c>
      <c r="BE12" s="4">
        <v>2.2269999999999999</v>
      </c>
      <c r="BG12" s="17">
        <f t="shared" si="0"/>
        <v>202.04</v>
      </c>
      <c r="BH12" s="3">
        <f t="shared" si="1"/>
        <v>5535</v>
      </c>
      <c r="BI12" s="3">
        <f t="shared" si="2"/>
        <v>6127</v>
      </c>
      <c r="BJ12" s="18">
        <f t="shared" si="3"/>
        <v>6208.7837870000003</v>
      </c>
      <c r="BK12" s="18">
        <f t="shared" si="4"/>
        <v>6144.2000212540352</v>
      </c>
    </row>
    <row r="13" spans="1:63" x14ac:dyDescent="0.25">
      <c r="A13" s="6">
        <v>202.05</v>
      </c>
      <c r="B13" s="3">
        <v>3817</v>
      </c>
      <c r="C13" s="3">
        <v>1369</v>
      </c>
      <c r="D13" s="3">
        <v>4994</v>
      </c>
      <c r="E13" s="3">
        <v>10</v>
      </c>
      <c r="F13" s="3">
        <v>4984</v>
      </c>
      <c r="G13" s="3">
        <v>1776</v>
      </c>
      <c r="H13" s="3">
        <v>4980</v>
      </c>
      <c r="I13" s="3">
        <v>10</v>
      </c>
      <c r="J13" s="3">
        <v>4970</v>
      </c>
      <c r="K13" s="3">
        <v>1764</v>
      </c>
      <c r="L13" s="3">
        <v>4840</v>
      </c>
      <c r="M13" s="3">
        <v>12</v>
      </c>
      <c r="N13" s="3">
        <v>4828</v>
      </c>
      <c r="O13" s="3">
        <v>1791</v>
      </c>
      <c r="P13" s="3">
        <v>5552.529410334676</v>
      </c>
      <c r="Q13" s="3">
        <v>5540.529410334676</v>
      </c>
      <c r="R13" s="3">
        <v>12</v>
      </c>
      <c r="S13" s="3">
        <v>2074.3296410717844</v>
      </c>
      <c r="T13" s="3">
        <v>2088.4388314059647</v>
      </c>
      <c r="U13" s="3">
        <f>_xlfn.FORECAST.LINEAR(2055, CHOOSE({1,2,3,4}, D13-F13, H13-J13, L13-N13, P13-Q13), CHOOSE({1,2,3,4}, 2010, 2015, 2020, 2025))</f>
        <v>17</v>
      </c>
      <c r="V13" s="15">
        <f>FORECAST(2055, CHOOSE({1,2,3,4,5}, B13/C13, F13/G13, J13/K13, N13/O13, Q13/S13), CHOOSE({1,2,3,4,5}, 2000, 2010, 2015, 2020, 2025))</f>
        <v>2.54663526446347</v>
      </c>
      <c r="W13" s="15" cm="1">
        <f t="array" ref="W13">GROWTH(CHOOSE({1,2,3,4,5}, B13/C13, F13/G13, J13/K13, N13/O13, Q13/S13), CHOOSE({1,2,3,4,5}, 2000, 2010, 2015, 2020, 2025), 2055)</f>
        <v>2.5522351653565138</v>
      </c>
      <c r="X13" s="12"/>
      <c r="Y13" s="3">
        <f t="shared" si="5"/>
        <v>10</v>
      </c>
      <c r="Z13" s="3">
        <f t="shared" si="6"/>
        <v>12</v>
      </c>
      <c r="AA13" s="18">
        <f t="shared" si="7"/>
        <v>17</v>
      </c>
      <c r="AB13" s="18">
        <f t="shared" si="8"/>
        <v>17</v>
      </c>
      <c r="AD13" s="3">
        <f t="shared" si="9"/>
        <v>3817</v>
      </c>
      <c r="AE13" s="3">
        <f t="shared" si="10"/>
        <v>4984</v>
      </c>
      <c r="AF13" s="3">
        <f t="shared" si="11"/>
        <v>4828</v>
      </c>
      <c r="AG13" s="18">
        <f t="shared" si="12"/>
        <v>4893.0268530000003</v>
      </c>
      <c r="AH13" s="18">
        <f t="shared" si="13"/>
        <v>5318.4919757333091</v>
      </c>
      <c r="AJ13" s="3">
        <f t="shared" si="14"/>
        <v>1369</v>
      </c>
      <c r="AK13" s="3">
        <f t="shared" si="15"/>
        <v>1776</v>
      </c>
      <c r="AL13" s="3">
        <f t="shared" si="16"/>
        <v>1791</v>
      </c>
      <c r="AM13" s="3">
        <f t="shared" si="17"/>
        <v>2012.7629999999999</v>
      </c>
      <c r="AN13" s="3">
        <f t="shared" si="18"/>
        <v>2088.4388314059647</v>
      </c>
      <c r="AO13" s="10"/>
      <c r="AP13" s="4">
        <f t="shared" si="19"/>
        <v>2.7881665449233015</v>
      </c>
      <c r="AQ13" s="4">
        <f t="shared" si="20"/>
        <v>2.8063063063063063</v>
      </c>
      <c r="AR13" s="4">
        <f t="shared" si="21"/>
        <v>2.6957007258514798</v>
      </c>
      <c r="AS13" s="4">
        <f t="shared" si="22"/>
        <v>2.431</v>
      </c>
      <c r="AT13" s="23">
        <f t="shared" si="23"/>
        <v>2.54663526446347</v>
      </c>
      <c r="AU13" s="26" t="s">
        <v>42</v>
      </c>
      <c r="AX13" s="3">
        <v>1968.9929999999999</v>
      </c>
      <c r="AY13" s="3">
        <v>2012.7629999999999</v>
      </c>
      <c r="AZ13" s="3">
        <v>2049.8330000000001</v>
      </c>
      <c r="BA13" s="3">
        <v>1993.1410000000001</v>
      </c>
      <c r="BB13" s="3">
        <v>2016.203</v>
      </c>
      <c r="BC13" s="4">
        <v>2.3050000000000002</v>
      </c>
      <c r="BD13" s="4">
        <v>2.431</v>
      </c>
      <c r="BE13" s="4">
        <v>2.5619999999999998</v>
      </c>
      <c r="BG13" s="17">
        <f t="shared" si="0"/>
        <v>202.05</v>
      </c>
      <c r="BH13" s="3">
        <f t="shared" si="1"/>
        <v>4994</v>
      </c>
      <c r="BI13" s="3">
        <f t="shared" si="2"/>
        <v>4840</v>
      </c>
      <c r="BJ13" s="18">
        <f t="shared" si="3"/>
        <v>4910.0268530000003</v>
      </c>
      <c r="BK13" s="18">
        <f t="shared" si="4"/>
        <v>5335.4919757333091</v>
      </c>
    </row>
    <row r="14" spans="1:63" x14ac:dyDescent="0.25">
      <c r="A14" s="6">
        <v>202.06</v>
      </c>
      <c r="B14" s="3">
        <v>2057</v>
      </c>
      <c r="C14" s="3">
        <v>729</v>
      </c>
      <c r="D14" s="3">
        <v>4110</v>
      </c>
      <c r="E14" s="3">
        <v>0</v>
      </c>
      <c r="F14" s="3">
        <v>4110</v>
      </c>
      <c r="G14" s="3">
        <v>1551</v>
      </c>
      <c r="H14" s="3">
        <v>4237</v>
      </c>
      <c r="I14" s="3">
        <v>0</v>
      </c>
      <c r="J14" s="3">
        <v>4237</v>
      </c>
      <c r="K14" s="3">
        <v>1594</v>
      </c>
      <c r="L14" s="3">
        <v>4919</v>
      </c>
      <c r="M14" s="3">
        <v>0</v>
      </c>
      <c r="N14" s="3">
        <v>4919</v>
      </c>
      <c r="O14" s="3">
        <v>1889</v>
      </c>
      <c r="P14" s="3">
        <v>5154.1296877128361</v>
      </c>
      <c r="Q14" s="3">
        <v>5154.1296877128361</v>
      </c>
      <c r="R14" s="3">
        <v>0</v>
      </c>
      <c r="S14" s="3">
        <v>1997.6006085611623</v>
      </c>
      <c r="T14" s="3">
        <v>2426.1863553366902</v>
      </c>
      <c r="U14" s="3">
        <f>_xlfn.FORECAST.LINEAR(2055, CHOOSE({1,2,3,4}, D14-F14, H14-J14, L14-N14, P14-Q14), CHOOSE({1,2,3,4}, 2010, 2015, 2020, 2025))</f>
        <v>0</v>
      </c>
      <c r="V14" s="15">
        <f>FORECAST(2055, CHOOSE({1,2,3,4,5}, B14/C14, F14/G14, J14/K14, N14/O14, Q14/S14), CHOOSE({1,2,3,4,5}, 2000, 2010, 2015, 2020, 2025))</f>
        <v>2.2816870389253978</v>
      </c>
      <c r="W14" s="15" cm="1">
        <f t="array" ref="W14">GROWTH(CHOOSE({1,2,3,4,5}, B14/C14, F14/G14, J14/K14, N14/O14, Q14/S14), CHOOSE({1,2,3,4,5}, 2000, 2010, 2015, 2020, 2025), 2055)</f>
        <v>2.3109477528659177</v>
      </c>
      <c r="X14" s="12"/>
      <c r="Y14" s="3">
        <f t="shared" si="5"/>
        <v>0</v>
      </c>
      <c r="Z14" s="3">
        <f t="shared" si="6"/>
        <v>0</v>
      </c>
      <c r="AA14" s="18">
        <f t="shared" si="7"/>
        <v>0</v>
      </c>
      <c r="AB14" s="18">
        <f t="shared" si="8"/>
        <v>0</v>
      </c>
      <c r="AD14" s="3">
        <f t="shared" si="9"/>
        <v>2057</v>
      </c>
      <c r="AE14" s="3">
        <f t="shared" si="10"/>
        <v>4110</v>
      </c>
      <c r="AF14" s="3">
        <f t="shared" si="11"/>
        <v>4919</v>
      </c>
      <c r="AG14" s="18">
        <f t="shared" si="12"/>
        <v>5676.7052789999998</v>
      </c>
      <c r="AH14" s="18">
        <f t="shared" si="13"/>
        <v>5535.7979609893755</v>
      </c>
      <c r="AJ14" s="3">
        <f t="shared" si="14"/>
        <v>729</v>
      </c>
      <c r="AK14" s="3">
        <f t="shared" si="15"/>
        <v>1551</v>
      </c>
      <c r="AL14" s="3">
        <f t="shared" si="16"/>
        <v>1889</v>
      </c>
      <c r="AM14" s="3">
        <f t="shared" si="17"/>
        <v>2223.5430000000001</v>
      </c>
      <c r="AN14" s="3">
        <f t="shared" si="18"/>
        <v>2426.1863553366902</v>
      </c>
      <c r="AO14" s="10"/>
      <c r="AP14" s="4">
        <f t="shared" si="19"/>
        <v>2.8216735253772289</v>
      </c>
      <c r="AQ14" s="4">
        <f t="shared" si="20"/>
        <v>2.6499032882011604</v>
      </c>
      <c r="AR14" s="4">
        <f t="shared" si="21"/>
        <v>2.6040232927474856</v>
      </c>
      <c r="AS14" s="4">
        <f t="shared" si="22"/>
        <v>2.5529999999999999</v>
      </c>
      <c r="AT14" s="23">
        <f t="shared" si="23"/>
        <v>2.2816870389253978</v>
      </c>
      <c r="AU14" s="26" t="s">
        <v>42</v>
      </c>
      <c r="AX14" s="3">
        <v>2139.5880000000002</v>
      </c>
      <c r="AY14" s="3">
        <v>2223.5430000000001</v>
      </c>
      <c r="AZ14" s="3">
        <v>2305.6579999999999</v>
      </c>
      <c r="BA14" s="3">
        <v>2188.5949999999998</v>
      </c>
      <c r="BB14" s="3">
        <v>2223.7629999999999</v>
      </c>
      <c r="BC14" s="4">
        <v>2.42</v>
      </c>
      <c r="BD14" s="4">
        <v>2.5529999999999999</v>
      </c>
      <c r="BE14" s="4">
        <v>2.69</v>
      </c>
      <c r="BG14" s="17">
        <f t="shared" si="0"/>
        <v>202.06</v>
      </c>
      <c r="BH14" s="3">
        <f t="shared" si="1"/>
        <v>4110</v>
      </c>
      <c r="BI14" s="3">
        <f t="shared" si="2"/>
        <v>4919</v>
      </c>
      <c r="BJ14" s="18">
        <f t="shared" si="3"/>
        <v>5676.7052789999998</v>
      </c>
      <c r="BK14" s="18">
        <f t="shared" si="4"/>
        <v>5535.7979609893755</v>
      </c>
    </row>
    <row r="15" spans="1:63" x14ac:dyDescent="0.25">
      <c r="A15" s="6">
        <v>203.01</v>
      </c>
      <c r="B15" s="3">
        <v>3832</v>
      </c>
      <c r="C15" s="3">
        <v>1425</v>
      </c>
      <c r="D15" s="3">
        <v>3977</v>
      </c>
      <c r="E15" s="3">
        <v>0</v>
      </c>
      <c r="F15" s="3">
        <v>3977</v>
      </c>
      <c r="G15" s="3">
        <v>1526</v>
      </c>
      <c r="H15" s="3">
        <v>3946</v>
      </c>
      <c r="I15" s="3">
        <v>0</v>
      </c>
      <c r="J15" s="3">
        <v>3946</v>
      </c>
      <c r="K15" s="3">
        <v>1511</v>
      </c>
      <c r="L15" s="3">
        <v>3725</v>
      </c>
      <c r="M15" s="3">
        <v>11</v>
      </c>
      <c r="N15" s="3">
        <v>3714</v>
      </c>
      <c r="O15" s="3">
        <v>1480</v>
      </c>
      <c r="P15" s="3">
        <v>3818.262976498469</v>
      </c>
      <c r="Q15" s="3">
        <v>3807.262976498469</v>
      </c>
      <c r="R15" s="3">
        <v>11</v>
      </c>
      <c r="S15" s="3">
        <v>1531.1963170264451</v>
      </c>
      <c r="T15" s="3">
        <v>2418.1923311016435</v>
      </c>
      <c r="U15" s="3">
        <f>_xlfn.FORECAST.LINEAR(2055, CHOOSE({1,2,3,4}, D15-F15, H15-J15, L15-N15, P15-Q15), CHOOSE({1,2,3,4}, 2010, 2015, 2020, 2025))</f>
        <v>38.5</v>
      </c>
      <c r="V15" s="15">
        <f>FORECAST(2055, CHOOSE({1,2,3,4,5}, B15/C15, F15/G15, J15/K15, N15/O15, Q15/S15), CHOOSE({1,2,3,4,5}, 2000, 2010, 2015, 2020, 2025))</f>
        <v>2.2422394393353393</v>
      </c>
      <c r="W15" s="15" cm="1">
        <f t="array" ref="W15">GROWTH(CHOOSE({1,2,3,4,5}, B15/C15, F15/G15, J15/K15, N15/O15, Q15/S15), CHOOSE({1,2,3,4,5}, 2000, 2010, 2015, 2020, 2025), 2055)</f>
        <v>2.2631431100391661</v>
      </c>
      <c r="X15" s="12"/>
      <c r="Y15" s="3">
        <f t="shared" si="5"/>
        <v>0</v>
      </c>
      <c r="Z15" s="3">
        <f t="shared" si="6"/>
        <v>11</v>
      </c>
      <c r="AA15" s="18">
        <f t="shared" si="7"/>
        <v>38.5</v>
      </c>
      <c r="AB15" s="18">
        <f t="shared" si="8"/>
        <v>38.5</v>
      </c>
      <c r="AD15" s="3">
        <f t="shared" si="9"/>
        <v>3832</v>
      </c>
      <c r="AE15" s="3">
        <f t="shared" si="10"/>
        <v>3977</v>
      </c>
      <c r="AF15" s="3">
        <f t="shared" si="11"/>
        <v>3714</v>
      </c>
      <c r="AG15" s="18">
        <f t="shared" si="12"/>
        <v>4470.5281640000003</v>
      </c>
      <c r="AH15" s="18">
        <f t="shared" si="13"/>
        <v>5422.1662166943661</v>
      </c>
      <c r="AJ15" s="3">
        <f t="shared" si="14"/>
        <v>1425</v>
      </c>
      <c r="AK15" s="3">
        <f t="shared" si="15"/>
        <v>1526</v>
      </c>
      <c r="AL15" s="3">
        <f t="shared" si="16"/>
        <v>1480</v>
      </c>
      <c r="AM15" s="3">
        <f t="shared" si="17"/>
        <v>2043.203</v>
      </c>
      <c r="AN15" s="3">
        <f t="shared" si="18"/>
        <v>2418.1923311016435</v>
      </c>
      <c r="AO15" s="10"/>
      <c r="AP15" s="4">
        <f t="shared" si="19"/>
        <v>2.6891228070175437</v>
      </c>
      <c r="AQ15" s="4">
        <f t="shared" si="20"/>
        <v>2.606159895150721</v>
      </c>
      <c r="AR15" s="4">
        <f t="shared" si="21"/>
        <v>2.5094594594594595</v>
      </c>
      <c r="AS15" s="4">
        <f t="shared" si="22"/>
        <v>2.1880000000000002</v>
      </c>
      <c r="AT15" s="23">
        <f t="shared" si="23"/>
        <v>2.2422394393353393</v>
      </c>
      <c r="AU15" s="26" t="s">
        <v>42</v>
      </c>
      <c r="AX15" s="3">
        <v>1828.1179999999999</v>
      </c>
      <c r="AY15" s="3">
        <v>2043.203</v>
      </c>
      <c r="AZ15" s="3">
        <v>2265.36</v>
      </c>
      <c r="BA15" s="3">
        <v>2009.614</v>
      </c>
      <c r="BB15" s="3">
        <v>2005.3219999999999</v>
      </c>
      <c r="BC15" s="4">
        <v>2.0750000000000002</v>
      </c>
      <c r="BD15" s="4">
        <v>2.1880000000000002</v>
      </c>
      <c r="BE15" s="4">
        <v>2.306</v>
      </c>
      <c r="BG15" s="17">
        <f t="shared" si="0"/>
        <v>203.01</v>
      </c>
      <c r="BH15" s="3">
        <f t="shared" si="1"/>
        <v>3977</v>
      </c>
      <c r="BI15" s="3">
        <f t="shared" si="2"/>
        <v>3725</v>
      </c>
      <c r="BJ15" s="18">
        <f t="shared" si="3"/>
        <v>4509.0281640000003</v>
      </c>
      <c r="BK15" s="18">
        <f t="shared" si="4"/>
        <v>5460.6662166943661</v>
      </c>
    </row>
    <row r="16" spans="1:63" x14ac:dyDescent="0.25">
      <c r="A16" s="6">
        <v>203.02</v>
      </c>
      <c r="B16" s="3">
        <v>3243</v>
      </c>
      <c r="C16" s="3">
        <v>1175</v>
      </c>
      <c r="D16" s="3">
        <v>3750</v>
      </c>
      <c r="E16" s="3">
        <v>5</v>
      </c>
      <c r="F16" s="3">
        <v>3745</v>
      </c>
      <c r="G16" s="3">
        <v>1396</v>
      </c>
      <c r="H16" s="3">
        <v>3721</v>
      </c>
      <c r="I16" s="3">
        <v>5</v>
      </c>
      <c r="J16" s="3">
        <v>3716</v>
      </c>
      <c r="K16" s="3">
        <v>1381</v>
      </c>
      <c r="L16" s="3">
        <v>3833</v>
      </c>
      <c r="M16" s="3">
        <v>27</v>
      </c>
      <c r="N16" s="3">
        <v>3806</v>
      </c>
      <c r="O16" s="3">
        <v>1443</v>
      </c>
      <c r="P16" s="3">
        <v>3953.6684965733652</v>
      </c>
      <c r="Q16" s="3">
        <v>3926.6684965733652</v>
      </c>
      <c r="R16" s="3">
        <v>27</v>
      </c>
      <c r="S16" s="3">
        <v>1502.5189895255601</v>
      </c>
      <c r="T16" s="3">
        <v>2273.3006418414211</v>
      </c>
      <c r="U16" s="3">
        <f>_xlfn.FORECAST.LINEAR(2055, CHOOSE({1,2,3,4}, D16-F16, H16-J16, L16-N16, P16-Q16), CHOOSE({1,2,3,4}, 2010, 2015, 2020, 2025))</f>
        <v>82</v>
      </c>
      <c r="V16" s="15">
        <f>FORECAST(2055, CHOOSE({1,2,3,4,5}, B16/C16, F16/G16, J16/K16, N16/O16, Q16/S16), CHOOSE({1,2,3,4,5}, 2000, 2010, 2015, 2020, 2025))</f>
        <v>2.4433835049060164</v>
      </c>
      <c r="W16" s="15" cm="1">
        <f t="array" ref="W16">GROWTH(CHOOSE({1,2,3,4,5}, B16/C16, F16/G16, J16/K16, N16/O16, Q16/S16), CHOOSE({1,2,3,4,5}, 2000, 2010, 2015, 2020, 2025), 2055)</f>
        <v>2.4536083879279835</v>
      </c>
      <c r="X16" s="12"/>
      <c r="Y16" s="3">
        <f t="shared" si="5"/>
        <v>5</v>
      </c>
      <c r="Z16" s="3">
        <f t="shared" si="6"/>
        <v>27</v>
      </c>
      <c r="AA16" s="18">
        <f t="shared" si="7"/>
        <v>82</v>
      </c>
      <c r="AB16" s="18">
        <f t="shared" si="8"/>
        <v>82</v>
      </c>
      <c r="AD16" s="3">
        <f t="shared" si="9"/>
        <v>3243</v>
      </c>
      <c r="AE16" s="3">
        <f t="shared" si="10"/>
        <v>3745</v>
      </c>
      <c r="AF16" s="3">
        <f t="shared" si="11"/>
        <v>3806</v>
      </c>
      <c r="AG16" s="18">
        <f t="shared" si="12"/>
        <v>5252.1439829999999</v>
      </c>
      <c r="AH16" s="18">
        <f t="shared" si="13"/>
        <v>5554.5452899675884</v>
      </c>
      <c r="AJ16" s="3">
        <f t="shared" si="14"/>
        <v>1175</v>
      </c>
      <c r="AK16" s="3">
        <f t="shared" si="15"/>
        <v>1396</v>
      </c>
      <c r="AL16" s="3">
        <f t="shared" si="16"/>
        <v>1443</v>
      </c>
      <c r="AM16" s="3">
        <f t="shared" si="17"/>
        <v>2013.087</v>
      </c>
      <c r="AN16" s="3">
        <f t="shared" si="18"/>
        <v>2273.3006418414211</v>
      </c>
      <c r="AO16" s="10"/>
      <c r="AP16" s="4">
        <f t="shared" si="19"/>
        <v>2.76</v>
      </c>
      <c r="AQ16" s="4">
        <f t="shared" si="20"/>
        <v>2.6826647564469912</v>
      </c>
      <c r="AR16" s="4">
        <f t="shared" si="21"/>
        <v>2.6375606375606377</v>
      </c>
      <c r="AS16" s="4">
        <f t="shared" si="22"/>
        <v>2.609</v>
      </c>
      <c r="AT16" s="23">
        <f t="shared" si="23"/>
        <v>2.4433835049060164</v>
      </c>
      <c r="AU16" s="26" t="s">
        <v>42</v>
      </c>
      <c r="AX16" s="3">
        <v>1784.3789999999999</v>
      </c>
      <c r="AY16" s="3">
        <v>2013.087</v>
      </c>
      <c r="AZ16" s="3">
        <v>2296.0949999999998</v>
      </c>
      <c r="BA16" s="3">
        <v>2023.8789999999999</v>
      </c>
      <c r="BB16" s="3">
        <v>2070.799</v>
      </c>
      <c r="BC16" s="4">
        <v>2.4729999999999999</v>
      </c>
      <c r="BD16" s="4">
        <v>2.609</v>
      </c>
      <c r="BE16" s="4">
        <v>2.7490000000000001</v>
      </c>
      <c r="BG16" s="17">
        <f t="shared" si="0"/>
        <v>203.02</v>
      </c>
      <c r="BH16" s="3">
        <f t="shared" si="1"/>
        <v>3750</v>
      </c>
      <c r="BI16" s="3">
        <f t="shared" si="2"/>
        <v>3833</v>
      </c>
      <c r="BJ16" s="18">
        <f t="shared" si="3"/>
        <v>5334.1439829999999</v>
      </c>
      <c r="BK16" s="18">
        <f t="shared" si="4"/>
        <v>5636.5452899675884</v>
      </c>
    </row>
    <row r="17" spans="1:63" x14ac:dyDescent="0.25">
      <c r="A17" s="6">
        <v>204</v>
      </c>
      <c r="B17" s="3">
        <v>3049</v>
      </c>
      <c r="C17" s="3">
        <v>1267</v>
      </c>
      <c r="D17" s="3">
        <v>3095</v>
      </c>
      <c r="E17" s="3">
        <v>64</v>
      </c>
      <c r="F17" s="3">
        <v>3031</v>
      </c>
      <c r="G17" s="3">
        <v>1265</v>
      </c>
      <c r="H17" s="3">
        <v>3067</v>
      </c>
      <c r="I17" s="3">
        <v>64</v>
      </c>
      <c r="J17" s="3">
        <v>3003</v>
      </c>
      <c r="K17" s="3">
        <v>1252</v>
      </c>
      <c r="L17" s="3">
        <v>2853</v>
      </c>
      <c r="M17" s="3">
        <v>79</v>
      </c>
      <c r="N17" s="3">
        <v>2774</v>
      </c>
      <c r="O17" s="3">
        <v>1168</v>
      </c>
      <c r="P17" s="3">
        <v>2825.0636719898562</v>
      </c>
      <c r="Q17" s="3">
        <v>2746.0636719898562</v>
      </c>
      <c r="R17" s="3">
        <v>79</v>
      </c>
      <c r="S17" s="3">
        <v>1166.9309890879549</v>
      </c>
      <c r="T17" s="3">
        <v>1244.0700215791512</v>
      </c>
      <c r="U17" s="3">
        <f>_xlfn.FORECAST.LINEAR(2055, CHOOSE({1,2,3,4}, D17-F17, H17-J17, L17-N17, P17-Q17), CHOOSE({1,2,3,4}, 2010, 2015, 2020, 2025))</f>
        <v>116.5</v>
      </c>
      <c r="V17" s="15">
        <f>FORECAST(2055, CHOOSE({1,2,3,4,5}, B17/C17, F17/G17, J17/K17, N17/O17, Q17/S17), CHOOSE({1,2,3,4,5}, 2000, 2010, 2015, 2020, 2025))</f>
        <v>2.3037923021529876</v>
      </c>
      <c r="W17" s="15" cm="1">
        <f t="array" ref="W17">GROWTH(CHOOSE({1,2,3,4,5}, B17/C17, F17/G17, J17/K17, N17/O17, Q17/S17), CHOOSE({1,2,3,4,5}, 2000, 2010, 2015, 2020, 2025), 2055)</f>
        <v>2.3049689691754391</v>
      </c>
      <c r="X17" s="12"/>
      <c r="Y17" s="3">
        <f t="shared" si="5"/>
        <v>64</v>
      </c>
      <c r="Z17" s="3">
        <f t="shared" si="6"/>
        <v>79</v>
      </c>
      <c r="AA17" s="18">
        <f t="shared" si="7"/>
        <v>116.5</v>
      </c>
      <c r="AB17" s="18">
        <f t="shared" si="8"/>
        <v>116.5</v>
      </c>
      <c r="AD17" s="3">
        <f t="shared" si="9"/>
        <v>3049</v>
      </c>
      <c r="AE17" s="3">
        <f t="shared" si="10"/>
        <v>3031</v>
      </c>
      <c r="AF17" s="3">
        <f t="shared" si="11"/>
        <v>2774</v>
      </c>
      <c r="AG17" s="18">
        <f t="shared" si="12"/>
        <v>4563.1037059999999</v>
      </c>
      <c r="AH17" s="18">
        <f t="shared" si="13"/>
        <v>2866.0789390533496</v>
      </c>
      <c r="AJ17" s="3">
        <f t="shared" si="14"/>
        <v>1267</v>
      </c>
      <c r="AK17" s="3">
        <f t="shared" si="15"/>
        <v>1265</v>
      </c>
      <c r="AL17" s="3">
        <f t="shared" si="16"/>
        <v>1168</v>
      </c>
      <c r="AM17" s="3">
        <f t="shared" si="17"/>
        <v>1884.0229999999999</v>
      </c>
      <c r="AN17" s="3">
        <f t="shared" si="18"/>
        <v>1244.0700215791512</v>
      </c>
      <c r="AO17" s="10"/>
      <c r="AP17" s="4">
        <f t="shared" si="19"/>
        <v>2.4064719810576163</v>
      </c>
      <c r="AQ17" s="4">
        <f t="shared" si="20"/>
        <v>2.3960474308300395</v>
      </c>
      <c r="AR17" s="4">
        <f t="shared" si="21"/>
        <v>2.375</v>
      </c>
      <c r="AS17" s="4">
        <f t="shared" si="22"/>
        <v>2.4220000000000002</v>
      </c>
      <c r="AT17" s="23">
        <f t="shared" si="23"/>
        <v>2.3037923021529876</v>
      </c>
      <c r="AU17" s="26" t="s">
        <v>42</v>
      </c>
      <c r="AX17" s="3">
        <v>1612.3440000000001</v>
      </c>
      <c r="AY17" s="3">
        <v>1884.0229999999999</v>
      </c>
      <c r="AZ17" s="3">
        <v>2238.297</v>
      </c>
      <c r="BA17" s="3">
        <v>1931.704</v>
      </c>
      <c r="BB17" s="3">
        <v>1824.16</v>
      </c>
      <c r="BC17" s="4">
        <v>2.2959999999999998</v>
      </c>
      <c r="BD17" s="4">
        <v>2.4220000000000002</v>
      </c>
      <c r="BE17" s="4">
        <v>2.552</v>
      </c>
      <c r="BG17" s="17">
        <f t="shared" si="0"/>
        <v>204</v>
      </c>
      <c r="BH17" s="3">
        <f t="shared" si="1"/>
        <v>3095</v>
      </c>
      <c r="BI17" s="3">
        <f t="shared" si="2"/>
        <v>2853</v>
      </c>
      <c r="BJ17" s="18">
        <f t="shared" si="3"/>
        <v>4679.6037059999999</v>
      </c>
      <c r="BK17" s="18">
        <f t="shared" si="4"/>
        <v>2982.5789390533496</v>
      </c>
    </row>
    <row r="18" spans="1:63" x14ac:dyDescent="0.25">
      <c r="A18" s="6">
        <v>205</v>
      </c>
      <c r="B18" s="3">
        <v>4347</v>
      </c>
      <c r="C18" s="3">
        <v>1710</v>
      </c>
      <c r="D18" s="3">
        <v>4608</v>
      </c>
      <c r="E18" s="3">
        <v>247</v>
      </c>
      <c r="F18" s="3">
        <v>4361</v>
      </c>
      <c r="G18" s="3">
        <v>1725</v>
      </c>
      <c r="H18" s="3">
        <v>4578</v>
      </c>
      <c r="I18" s="3">
        <v>247</v>
      </c>
      <c r="J18" s="3">
        <v>4331</v>
      </c>
      <c r="K18" s="3">
        <v>1710</v>
      </c>
      <c r="L18" s="3">
        <v>4566</v>
      </c>
      <c r="M18" s="3">
        <v>321</v>
      </c>
      <c r="N18" s="3">
        <v>4245</v>
      </c>
      <c r="O18" s="3">
        <v>1701</v>
      </c>
      <c r="P18" s="3">
        <v>4625.6193981630768</v>
      </c>
      <c r="Q18" s="3">
        <v>4304.6193981630768</v>
      </c>
      <c r="R18" s="3">
        <v>321</v>
      </c>
      <c r="S18" s="3">
        <v>1740.8428244887048</v>
      </c>
      <c r="T18" s="3">
        <v>1915.5680573230786</v>
      </c>
      <c r="U18" s="3">
        <f>_xlfn.FORECAST.LINEAR(2055, CHOOSE({1,2,3,4}, D18-F18, H18-J18, L18-N18, P18-Q18), CHOOSE({1,2,3,4}, 2010, 2015, 2020, 2025))</f>
        <v>506</v>
      </c>
      <c r="V18" s="15">
        <f>FORECAST(2055, CHOOSE({1,2,3,4,5}, B18/C18, F18/G18, J18/K18, N18/O18, Q18/S18), CHOOSE({1,2,3,4,5}, 2000, 2010, 2015, 2020, 2025))</f>
        <v>2.4039211986885061</v>
      </c>
      <c r="W18" s="15" cm="1">
        <f t="array" ref="W18">GROWTH(CHOOSE({1,2,3,4,5}, B18/C18, F18/G18, J18/K18, N18/O18, Q18/S18), CHOOSE({1,2,3,4,5}, 2000, 2010, 2015, 2020, 2025), 2055)</f>
        <v>2.4059651782468054</v>
      </c>
      <c r="X18" s="12"/>
      <c r="Y18" s="3">
        <f t="shared" si="5"/>
        <v>247</v>
      </c>
      <c r="Z18" s="3">
        <f t="shared" si="6"/>
        <v>321</v>
      </c>
      <c r="AA18" s="18">
        <f t="shared" si="7"/>
        <v>506</v>
      </c>
      <c r="AB18" s="18">
        <f t="shared" si="8"/>
        <v>506</v>
      </c>
      <c r="AD18" s="3">
        <f t="shared" si="9"/>
        <v>4347</v>
      </c>
      <c r="AE18" s="3">
        <f t="shared" si="10"/>
        <v>4361</v>
      </c>
      <c r="AF18" s="3">
        <f t="shared" si="11"/>
        <v>4245</v>
      </c>
      <c r="AG18" s="18">
        <f t="shared" si="12"/>
        <v>4697.8280320000003</v>
      </c>
      <c r="AH18" s="18">
        <f t="shared" si="13"/>
        <v>4604.8746605295082</v>
      </c>
      <c r="AJ18" s="3">
        <f t="shared" si="14"/>
        <v>1710</v>
      </c>
      <c r="AK18" s="3">
        <f t="shared" si="15"/>
        <v>1725</v>
      </c>
      <c r="AL18" s="3">
        <f t="shared" si="16"/>
        <v>1701</v>
      </c>
      <c r="AM18" s="3">
        <f t="shared" si="17"/>
        <v>2232.808</v>
      </c>
      <c r="AN18" s="3">
        <f t="shared" si="18"/>
        <v>1915.5680573230786</v>
      </c>
      <c r="AO18" s="10"/>
      <c r="AP18" s="4">
        <f t="shared" si="19"/>
        <v>2.5421052631578949</v>
      </c>
      <c r="AQ18" s="4">
        <f t="shared" si="20"/>
        <v>2.5281159420289856</v>
      </c>
      <c r="AR18" s="4">
        <f t="shared" si="21"/>
        <v>2.4955908289241622</v>
      </c>
      <c r="AS18" s="4">
        <f t="shared" si="22"/>
        <v>2.1040000000000001</v>
      </c>
      <c r="AT18" s="23">
        <f t="shared" si="23"/>
        <v>2.4039211986885061</v>
      </c>
      <c r="AU18" s="26" t="s">
        <v>42</v>
      </c>
      <c r="AX18" s="3">
        <v>2085.1849999999999</v>
      </c>
      <c r="AY18" s="3">
        <v>2232.808</v>
      </c>
      <c r="AZ18" s="3">
        <v>2395.973</v>
      </c>
      <c r="BA18" s="3">
        <v>2194.116</v>
      </c>
      <c r="BB18" s="3">
        <v>2230.9679999999998</v>
      </c>
      <c r="BC18" s="4">
        <v>1.9950000000000001</v>
      </c>
      <c r="BD18" s="4">
        <v>2.1040000000000001</v>
      </c>
      <c r="BE18" s="4">
        <v>2.2170000000000001</v>
      </c>
      <c r="BG18" s="17">
        <f t="shared" si="0"/>
        <v>205</v>
      </c>
      <c r="BH18" s="3">
        <f t="shared" si="1"/>
        <v>4608</v>
      </c>
      <c r="BI18" s="3">
        <f t="shared" si="2"/>
        <v>4566</v>
      </c>
      <c r="BJ18" s="18">
        <f t="shared" si="3"/>
        <v>5203.8280320000003</v>
      </c>
      <c r="BK18" s="18">
        <f t="shared" si="4"/>
        <v>5110.8746605295082</v>
      </c>
    </row>
    <row r="19" spans="1:63" x14ac:dyDescent="0.25">
      <c r="A19" s="6">
        <v>206</v>
      </c>
      <c r="B19" s="3">
        <v>1530</v>
      </c>
      <c r="C19" s="3">
        <v>575</v>
      </c>
      <c r="D19" s="3">
        <v>1832</v>
      </c>
      <c r="E19" s="3">
        <v>2</v>
      </c>
      <c r="F19" s="3">
        <v>1830</v>
      </c>
      <c r="G19" s="3">
        <v>685</v>
      </c>
      <c r="H19" s="3">
        <v>1801</v>
      </c>
      <c r="I19" s="3">
        <v>2</v>
      </c>
      <c r="J19" s="3">
        <v>1799</v>
      </c>
      <c r="K19" s="3">
        <v>675</v>
      </c>
      <c r="L19" s="3">
        <v>1666</v>
      </c>
      <c r="M19" s="3">
        <v>0</v>
      </c>
      <c r="N19" s="3">
        <v>1666</v>
      </c>
      <c r="O19" s="3">
        <v>665</v>
      </c>
      <c r="P19" s="3">
        <v>1657.3081565716413</v>
      </c>
      <c r="Q19" s="3">
        <v>1657.3081565716413</v>
      </c>
      <c r="R19" s="3">
        <v>0</v>
      </c>
      <c r="S19" s="3">
        <v>667.64884229068991</v>
      </c>
      <c r="T19" s="3">
        <v>1082.1910308194545</v>
      </c>
      <c r="U19" s="3">
        <f>_xlfn.FORECAST.LINEAR(2055, CHOOSE({1,2,3,4}, D19-F19, H19-J19, L19-N19, P19-Q19), CHOOSE({1,2,3,4}, 2010, 2015, 2020, 2025))</f>
        <v>-5</v>
      </c>
      <c r="V19" s="15">
        <f>FORECAST(2055, CHOOSE({1,2,3,4,5}, B19/C19, F19/G19, J19/K19, N19/O19, Q19/S19), CHOOSE({1,2,3,4,5}, 2000, 2010, 2015, 2020, 2025))</f>
        <v>2.2716701874880307</v>
      </c>
      <c r="W19" s="15" cm="1">
        <f t="array" ref="W19">GROWTH(CHOOSE({1,2,3,4,5}, B19/C19, F19/G19, J19/K19, N19/O19, Q19/S19), CHOOSE({1,2,3,4,5}, 2000, 2010, 2015, 2020, 2025), 2055)</f>
        <v>2.2875973406505969</v>
      </c>
      <c r="Y19" s="3">
        <f t="shared" si="5"/>
        <v>2</v>
      </c>
      <c r="Z19" s="3">
        <f t="shared" si="6"/>
        <v>0</v>
      </c>
      <c r="AA19" s="18">
        <f t="shared" si="7"/>
        <v>-5</v>
      </c>
      <c r="AB19" s="18">
        <f t="shared" si="8"/>
        <v>-5</v>
      </c>
      <c r="AD19" s="3">
        <f t="shared" si="9"/>
        <v>1530</v>
      </c>
      <c r="AE19" s="3">
        <f t="shared" si="10"/>
        <v>1830</v>
      </c>
      <c r="AF19" s="3">
        <f t="shared" si="11"/>
        <v>1666</v>
      </c>
      <c r="AG19" s="18">
        <f t="shared" si="12"/>
        <v>2621.0414599999999</v>
      </c>
      <c r="AH19" s="18">
        <f t="shared" si="13"/>
        <v>2458.3811018794954</v>
      </c>
      <c r="AJ19" s="3">
        <f t="shared" si="14"/>
        <v>575</v>
      </c>
      <c r="AK19" s="3">
        <f t="shared" si="15"/>
        <v>685</v>
      </c>
      <c r="AL19" s="3">
        <f t="shared" si="16"/>
        <v>665</v>
      </c>
      <c r="AM19" s="3">
        <f t="shared" si="17"/>
        <v>1144.06</v>
      </c>
      <c r="AN19" s="3">
        <f t="shared" si="18"/>
        <v>1082.1910308194545</v>
      </c>
      <c r="AP19" s="4">
        <f t="shared" si="19"/>
        <v>2.6608695652173915</v>
      </c>
      <c r="AQ19" s="4">
        <f t="shared" si="20"/>
        <v>2.6715328467153285</v>
      </c>
      <c r="AR19" s="4">
        <f t="shared" si="21"/>
        <v>2.5052631578947366</v>
      </c>
      <c r="AS19" s="4">
        <f t="shared" si="22"/>
        <v>2.2909999999999999</v>
      </c>
      <c r="AT19" s="23">
        <f t="shared" si="23"/>
        <v>2.2716701874880307</v>
      </c>
      <c r="AU19" s="26" t="s">
        <v>42</v>
      </c>
      <c r="AX19" s="3">
        <v>943.84799999999996</v>
      </c>
      <c r="AY19" s="3">
        <v>1144.06</v>
      </c>
      <c r="AZ19" s="3">
        <v>1457.9949999999999</v>
      </c>
      <c r="BA19" s="3">
        <v>1218.788</v>
      </c>
      <c r="BB19" s="3">
        <v>1075.883</v>
      </c>
      <c r="BC19" s="4">
        <v>2.1720000000000002</v>
      </c>
      <c r="BD19" s="4">
        <v>2.2909999999999999</v>
      </c>
      <c r="BE19" s="4">
        <v>2.4140000000000001</v>
      </c>
      <c r="BG19" s="17">
        <f t="shared" si="0"/>
        <v>206</v>
      </c>
      <c r="BH19" s="3">
        <f t="shared" si="1"/>
        <v>1832</v>
      </c>
      <c r="BI19" s="3">
        <f t="shared" si="2"/>
        <v>1666</v>
      </c>
      <c r="BJ19" s="18">
        <f t="shared" si="3"/>
        <v>2616.0414599999999</v>
      </c>
      <c r="BK19" s="18">
        <f t="shared" si="4"/>
        <v>2453.3811018794954</v>
      </c>
    </row>
    <row r="20" spans="1:63" x14ac:dyDescent="0.25">
      <c r="A20" s="6">
        <v>207</v>
      </c>
      <c r="B20" s="3">
        <v>3176</v>
      </c>
      <c r="C20" s="3">
        <v>1257</v>
      </c>
      <c r="D20" s="3">
        <v>2989</v>
      </c>
      <c r="E20" s="3">
        <v>67</v>
      </c>
      <c r="F20" s="3">
        <v>2922</v>
      </c>
      <c r="G20" s="3">
        <v>1222</v>
      </c>
      <c r="H20" s="3">
        <v>2961</v>
      </c>
      <c r="I20" s="3">
        <v>67</v>
      </c>
      <c r="J20" s="3">
        <v>2894</v>
      </c>
      <c r="K20" s="3">
        <v>1208</v>
      </c>
      <c r="L20" s="3">
        <v>2633</v>
      </c>
      <c r="M20" s="3">
        <v>57</v>
      </c>
      <c r="N20" s="3">
        <v>2576</v>
      </c>
      <c r="O20" s="3">
        <v>1123</v>
      </c>
      <c r="P20" s="3">
        <v>2687.3205824641527</v>
      </c>
      <c r="Q20" s="3">
        <v>2630.3205824641527</v>
      </c>
      <c r="R20" s="3">
        <v>57</v>
      </c>
      <c r="S20" s="3">
        <v>1157.2861753816321</v>
      </c>
      <c r="T20" s="3">
        <v>1254.0625518729596</v>
      </c>
      <c r="U20" s="3">
        <f>_xlfn.FORECAST.LINEAR(2055, CHOOSE({1,2,3,4}, D20-F20, H20-J20, L20-N20, P20-Q20), CHOOSE({1,2,3,4}, 2010, 2015, 2020, 2025))</f>
        <v>32</v>
      </c>
      <c r="V20" s="15">
        <f>FORECAST(2055, CHOOSE({1,2,3,4,5}, B20/C20, F20/G20, J20/K20, N20/O20, Q20/S20), CHOOSE({1,2,3,4,5}, 2000, 2010, 2015, 2020, 2025))</f>
        <v>1.9574249881520913</v>
      </c>
      <c r="W20" s="15" cm="1">
        <f t="array" ref="W20">GROWTH(CHOOSE({1,2,3,4,5}, B20/C20, F20/G20, J20/K20, N20/O20, Q20/S20), CHOOSE({1,2,3,4,5}, 2000, 2010, 2015, 2020, 2025), 2055)</f>
        <v>1.9936056470176522</v>
      </c>
      <c r="Y20" s="3">
        <f t="shared" si="5"/>
        <v>67</v>
      </c>
      <c r="Z20" s="3">
        <f t="shared" si="6"/>
        <v>57</v>
      </c>
      <c r="AA20" s="18">
        <f t="shared" si="7"/>
        <v>32</v>
      </c>
      <c r="AB20" s="18">
        <f t="shared" si="8"/>
        <v>32</v>
      </c>
      <c r="AD20" s="3">
        <f t="shared" si="9"/>
        <v>3176</v>
      </c>
      <c r="AE20" s="3">
        <f t="shared" si="10"/>
        <v>2922</v>
      </c>
      <c r="AF20" s="3">
        <f t="shared" si="11"/>
        <v>2576</v>
      </c>
      <c r="AG20" s="18">
        <f t="shared" si="12"/>
        <v>3186.0266880000004</v>
      </c>
      <c r="AH20" s="18">
        <f t="shared" si="13"/>
        <v>2454.7333757419092</v>
      </c>
      <c r="AJ20" s="3">
        <f t="shared" si="14"/>
        <v>1257</v>
      </c>
      <c r="AK20" s="3">
        <f t="shared" si="15"/>
        <v>1222</v>
      </c>
      <c r="AL20" s="3">
        <f t="shared" si="16"/>
        <v>1123</v>
      </c>
      <c r="AM20" s="3">
        <f t="shared" si="17"/>
        <v>1494.384</v>
      </c>
      <c r="AN20" s="3">
        <f t="shared" si="18"/>
        <v>1254.0625518729596</v>
      </c>
      <c r="AP20" s="4">
        <f t="shared" si="19"/>
        <v>2.5266507557677009</v>
      </c>
      <c r="AQ20" s="4">
        <f t="shared" si="20"/>
        <v>2.3911620294599016</v>
      </c>
      <c r="AR20" s="4">
        <f t="shared" si="21"/>
        <v>2.2938557435440785</v>
      </c>
      <c r="AS20" s="4">
        <f t="shared" si="22"/>
        <v>2.1320000000000001</v>
      </c>
      <c r="AT20" s="23">
        <f t="shared" si="23"/>
        <v>1.9574249881520913</v>
      </c>
      <c r="AU20" s="26" t="s">
        <v>42</v>
      </c>
      <c r="AX20" s="3">
        <v>1341.529</v>
      </c>
      <c r="AY20" s="3">
        <v>1494.384</v>
      </c>
      <c r="AZ20" s="3">
        <v>1647.9659999999999</v>
      </c>
      <c r="BA20" s="3">
        <v>1466.3579999999999</v>
      </c>
      <c r="BB20" s="3">
        <v>1536.3430000000001</v>
      </c>
      <c r="BC20" s="4">
        <v>2.0209999999999999</v>
      </c>
      <c r="BD20" s="4">
        <v>2.1320000000000001</v>
      </c>
      <c r="BE20" s="4">
        <v>2.2469999999999999</v>
      </c>
      <c r="BG20" s="17">
        <f t="shared" si="0"/>
        <v>207</v>
      </c>
      <c r="BH20" s="3">
        <f t="shared" si="1"/>
        <v>2989</v>
      </c>
      <c r="BI20" s="3">
        <f t="shared" si="2"/>
        <v>2633</v>
      </c>
      <c r="BJ20" s="18">
        <f t="shared" si="3"/>
        <v>3218.0266880000004</v>
      </c>
      <c r="BK20" s="18">
        <f t="shared" si="4"/>
        <v>2486.7333757419092</v>
      </c>
    </row>
    <row r="21" spans="1:63" x14ac:dyDescent="0.25">
      <c r="A21" s="6">
        <v>208</v>
      </c>
      <c r="B21" s="3">
        <v>1445</v>
      </c>
      <c r="C21" s="3">
        <v>546</v>
      </c>
      <c r="D21" s="3">
        <v>1318</v>
      </c>
      <c r="E21" s="3">
        <v>0</v>
      </c>
      <c r="F21" s="3">
        <v>1318</v>
      </c>
      <c r="G21" s="3">
        <v>518</v>
      </c>
      <c r="H21" s="3">
        <v>1305</v>
      </c>
      <c r="I21" s="3">
        <v>0</v>
      </c>
      <c r="J21" s="3">
        <v>1305</v>
      </c>
      <c r="K21" s="3">
        <v>513</v>
      </c>
      <c r="L21" s="3">
        <v>1042</v>
      </c>
      <c r="M21" s="3">
        <v>0</v>
      </c>
      <c r="N21" s="3">
        <v>1042</v>
      </c>
      <c r="O21" s="3">
        <v>439</v>
      </c>
      <c r="P21" s="3">
        <v>906.33542051365987</v>
      </c>
      <c r="Q21" s="3">
        <v>906.33542051365987</v>
      </c>
      <c r="R21" s="3">
        <v>0</v>
      </c>
      <c r="S21" s="3">
        <v>385.37535565286572</v>
      </c>
      <c r="T21" s="3">
        <v>479.64145410280531</v>
      </c>
      <c r="U21" s="3">
        <f>_xlfn.FORECAST.LINEAR(2055, CHOOSE({1,2,3,4}, D21-F21, H21-J21, L21-N21, P21-Q21), CHOOSE({1,2,3,4}, 2010, 2015, 2020, 2025))</f>
        <v>0</v>
      </c>
      <c r="V21" s="15">
        <f>FORECAST(2055, CHOOSE({1,2,3,4,5}, B21/C21, F21/G21, J21/K21, N21/O21, Q21/S21), CHOOSE({1,2,3,4,5}, 2000, 2010, 2015, 2020, 2025))</f>
        <v>1.9852438518476205</v>
      </c>
      <c r="W21" s="15" cm="1">
        <f t="array" ref="W21">GROWTH(CHOOSE({1,2,3,4,5}, B21/C21, F21/G21, J21/K21, N21/O21, Q21/S21), CHOOSE({1,2,3,4,5}, 2000, 2010, 2015, 2020, 2025), 2055)</f>
        <v>2.0317001577539289</v>
      </c>
      <c r="Y21" s="3">
        <f t="shared" si="5"/>
        <v>0</v>
      </c>
      <c r="Z21" s="3">
        <f t="shared" si="6"/>
        <v>0</v>
      </c>
      <c r="AA21" s="18">
        <f t="shared" si="7"/>
        <v>0</v>
      </c>
      <c r="AB21" s="18">
        <f t="shared" si="8"/>
        <v>0</v>
      </c>
      <c r="AD21" s="3">
        <f t="shared" si="9"/>
        <v>1445</v>
      </c>
      <c r="AE21" s="3">
        <f t="shared" si="10"/>
        <v>1318</v>
      </c>
      <c r="AF21" s="3">
        <f t="shared" si="11"/>
        <v>1042</v>
      </c>
      <c r="AG21" s="18">
        <f t="shared" si="12"/>
        <v>1875.9375180000002</v>
      </c>
      <c r="AH21" s="18">
        <f t="shared" si="13"/>
        <v>952.20524784884697</v>
      </c>
      <c r="AJ21" s="3">
        <f t="shared" si="14"/>
        <v>546</v>
      </c>
      <c r="AK21" s="3">
        <f t="shared" si="15"/>
        <v>518</v>
      </c>
      <c r="AL21" s="3">
        <f t="shared" si="16"/>
        <v>439</v>
      </c>
      <c r="AM21" s="3">
        <f t="shared" si="17"/>
        <v>792.87300000000005</v>
      </c>
      <c r="AN21" s="3">
        <f t="shared" si="18"/>
        <v>479.64145410280531</v>
      </c>
      <c r="AP21" s="4">
        <f t="shared" si="19"/>
        <v>2.6465201465201464</v>
      </c>
      <c r="AQ21" s="4">
        <f t="shared" si="20"/>
        <v>2.5444015444015444</v>
      </c>
      <c r="AR21" s="4">
        <f t="shared" si="21"/>
        <v>2.3735763097949887</v>
      </c>
      <c r="AS21" s="4">
        <f t="shared" si="22"/>
        <v>2.3660000000000001</v>
      </c>
      <c r="AT21" s="23">
        <f t="shared" si="23"/>
        <v>1.9852438518476205</v>
      </c>
      <c r="AU21" s="26" t="s">
        <v>42</v>
      </c>
      <c r="AX21" s="3">
        <v>646.16800000000001</v>
      </c>
      <c r="AY21" s="3">
        <v>792.87300000000005</v>
      </c>
      <c r="AZ21" s="3">
        <v>1021.759</v>
      </c>
      <c r="BA21" s="3">
        <v>829.57</v>
      </c>
      <c r="BB21" s="3">
        <v>631.13199999999995</v>
      </c>
      <c r="BC21" s="4">
        <v>2.2429999999999999</v>
      </c>
      <c r="BD21" s="4">
        <v>2.3660000000000001</v>
      </c>
      <c r="BE21" s="4">
        <v>2.4929999999999999</v>
      </c>
      <c r="BG21" s="17">
        <f t="shared" si="0"/>
        <v>208</v>
      </c>
      <c r="BH21" s="3">
        <f t="shared" si="1"/>
        <v>1318</v>
      </c>
      <c r="BI21" s="3">
        <f t="shared" si="2"/>
        <v>1042</v>
      </c>
      <c r="BJ21" s="18">
        <f t="shared" si="3"/>
        <v>1875.9375180000002</v>
      </c>
      <c r="BK21" s="18">
        <f t="shared" si="4"/>
        <v>952.20524784884697</v>
      </c>
    </row>
    <row r="22" spans="1:63" x14ac:dyDescent="0.25">
      <c r="A22" s="7" t="s">
        <v>24</v>
      </c>
      <c r="B22" s="7">
        <f>SUM(B4:B21)</f>
        <v>52195</v>
      </c>
      <c r="C22" s="7">
        <f t="shared" ref="C22:S22" si="24">SUM(C4:C21)</f>
        <v>19258</v>
      </c>
      <c r="D22" s="7">
        <f t="shared" si="24"/>
        <v>68362</v>
      </c>
      <c r="E22" s="7">
        <f t="shared" si="24"/>
        <v>572</v>
      </c>
      <c r="F22" s="7">
        <f t="shared" si="24"/>
        <v>67790</v>
      </c>
      <c r="G22" s="7">
        <f t="shared" si="24"/>
        <v>25298</v>
      </c>
      <c r="H22" s="7">
        <f t="shared" si="24"/>
        <v>70308</v>
      </c>
      <c r="I22" s="7">
        <f t="shared" si="24"/>
        <v>572</v>
      </c>
      <c r="J22" s="7">
        <f t="shared" si="24"/>
        <v>69736</v>
      </c>
      <c r="K22" s="7">
        <f t="shared" si="24"/>
        <v>25935</v>
      </c>
      <c r="L22" s="7">
        <f t="shared" si="24"/>
        <v>74015</v>
      </c>
      <c r="M22" s="7">
        <f t="shared" si="24"/>
        <v>748</v>
      </c>
      <c r="N22" s="7">
        <f t="shared" si="24"/>
        <v>73267</v>
      </c>
      <c r="O22" s="7">
        <f t="shared" si="24"/>
        <v>27841</v>
      </c>
      <c r="P22" s="7">
        <f t="shared" si="24"/>
        <v>76837.999999999971</v>
      </c>
      <c r="Q22" s="7">
        <f t="shared" si="24"/>
        <v>76089.999999999971</v>
      </c>
      <c r="R22" s="7">
        <f t="shared" si="24"/>
        <v>748</v>
      </c>
      <c r="S22" s="7">
        <f t="shared" si="24"/>
        <v>29148</v>
      </c>
      <c r="T22" s="7">
        <f t="shared" ref="T22" si="25">SUM(T4:T21)</f>
        <v>36119</v>
      </c>
      <c r="U22" s="7">
        <f t="shared" ref="U22" si="26">SUM(U4:U21)</f>
        <v>1188</v>
      </c>
      <c r="V22" s="15">
        <f>FORECAST(2055, CHOOSE({1,2,3,4,5}, B22/C22, F22/G22, J22/K22, N22/O22, Q22/S22), CHOOSE({1,2,3,4,5}, 2000, 2010, 2015, 2020, 2025))</f>
        <v>2.5013964071656769</v>
      </c>
      <c r="W22" s="15" cm="1">
        <f t="array" ref="W22">GROWTH(CHOOSE({1,2,3,4,5}, B22/C22, F22/G22, J22/K22, N22/O22, Q22/S22), CHOOSE({1,2,3,4,5}, 2000, 2010, 2015, 2020, 2025), 2055)</f>
        <v>2.5058528260570672</v>
      </c>
      <c r="Y22" s="7">
        <f t="shared" ref="Y22" si="27">SUM(Y4:Y21)</f>
        <v>572</v>
      </c>
      <c r="Z22" s="7">
        <f t="shared" ref="Z22" si="28">SUM(Z4:Z21)</f>
        <v>748</v>
      </c>
      <c r="AA22" s="7">
        <f t="shared" ref="AA22" si="29">SUM(AA4:AA21)</f>
        <v>1188</v>
      </c>
      <c r="AB22" s="7">
        <f t="shared" ref="AB22" si="30">SUM(AB4:AB21)</f>
        <v>1188</v>
      </c>
      <c r="AD22" s="7">
        <f t="shared" ref="AD22" si="31">SUM(AD4:AD21)</f>
        <v>52195</v>
      </c>
      <c r="AE22" s="7">
        <f t="shared" ref="AE22" si="32">SUM(AE4:AE21)</f>
        <v>67790</v>
      </c>
      <c r="AF22" s="7">
        <f t="shared" ref="AF22" si="33">SUM(AF4:AF21)</f>
        <v>73267</v>
      </c>
      <c r="AG22" s="7">
        <f t="shared" ref="AG22" si="34">SUM(AG4:AG21)</f>
        <v>91064.475990000006</v>
      </c>
      <c r="AH22" s="7">
        <f t="shared" ref="AH22" si="35">SUM(AH4:AH21)</f>
        <v>89754.10553134614</v>
      </c>
      <c r="AJ22" s="7">
        <f t="shared" ref="AJ22" si="36">SUM(AJ4:AJ21)</f>
        <v>19258</v>
      </c>
      <c r="AK22" s="7">
        <f t="shared" ref="AK22" si="37">SUM(AK4:AK21)</f>
        <v>25298</v>
      </c>
      <c r="AL22" s="7">
        <f t="shared" ref="AL22" si="38">SUM(AL4:AL21)</f>
        <v>27841</v>
      </c>
      <c r="AM22" s="7">
        <f t="shared" ref="AM22" si="39">SUM(AM4:AM21)</f>
        <v>36501.344999999994</v>
      </c>
      <c r="AN22" s="7">
        <f t="shared" ref="AN22" si="40">SUM(AN4:AN21)</f>
        <v>36119</v>
      </c>
      <c r="AP22" s="4">
        <f t="shared" si="19"/>
        <v>2.7103022120677123</v>
      </c>
      <c r="AQ22" s="4">
        <f t="shared" si="20"/>
        <v>2.6796584710253777</v>
      </c>
      <c r="AR22" s="4">
        <f t="shared" si="21"/>
        <v>2.6316224273553392</v>
      </c>
      <c r="AS22" s="4">
        <f>AVERAGE(AS4:AS21)</f>
        <v>2.4739444444444438</v>
      </c>
      <c r="AT22" s="23">
        <f t="shared" si="23"/>
        <v>2.5013964071656769</v>
      </c>
      <c r="AU22" s="26" t="s">
        <v>42</v>
      </c>
      <c r="AX22" s="7">
        <f t="shared" ref="AX22" si="41">SUM(AX4:AX21)</f>
        <v>33497.322</v>
      </c>
      <c r="AY22" s="7">
        <f t="shared" ref="AY22" si="42">SUM(AY4:AY21)</f>
        <v>36501.344999999994</v>
      </c>
      <c r="AZ22" s="7">
        <f t="shared" ref="AZ22:BB22" si="43">SUM(AZ4:AZ21)</f>
        <v>40172.234000000004</v>
      </c>
      <c r="BA22" s="7">
        <f t="shared" si="43"/>
        <v>36499.941000000006</v>
      </c>
      <c r="BB22" s="7">
        <f t="shared" si="43"/>
        <v>36501.345999999998</v>
      </c>
      <c r="BC22" s="4">
        <f>AVERAGE(BC4:BC21)</f>
        <v>2.3454444444444444</v>
      </c>
      <c r="BD22" s="4">
        <f>AVERAGE(BD4:BD21)</f>
        <v>2.4739444444444438</v>
      </c>
      <c r="BE22" s="4">
        <f>AVERAGE(BE4:BE21)</f>
        <v>2.6067777777777783</v>
      </c>
      <c r="BG22" s="7" t="s">
        <v>24</v>
      </c>
      <c r="BH22" s="7">
        <f t="shared" ref="BH22" si="44">SUM(BH4:BH21)</f>
        <v>68362</v>
      </c>
      <c r="BI22" s="7">
        <f t="shared" ref="BI22" si="45">SUM(BI4:BI21)</f>
        <v>74015</v>
      </c>
      <c r="BJ22" s="7">
        <f t="shared" ref="BJ22" si="46">SUM(BJ4:BJ21)</f>
        <v>92252.475990000006</v>
      </c>
      <c r="BK22" s="7">
        <f t="shared" ref="BK22" si="47">SUM(BK4:BK21)</f>
        <v>90942.105531346155</v>
      </c>
    </row>
    <row r="26" spans="1:63" x14ac:dyDescent="0.25"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T26" s="29"/>
    </row>
    <row r="27" spans="1:63" x14ac:dyDescent="0.25">
      <c r="V27" s="28"/>
      <c r="W27" s="10"/>
      <c r="X27" s="10"/>
      <c r="Y27" s="10"/>
      <c r="Z27" s="10"/>
      <c r="AA27" s="10"/>
      <c r="AB27" s="12"/>
      <c r="AD27" s="10"/>
      <c r="AE27" s="10"/>
      <c r="AF27" s="10"/>
      <c r="AG27" s="12"/>
      <c r="AI27" s="10"/>
      <c r="AJ27" s="10"/>
      <c r="AK27" s="10"/>
      <c r="AL27" s="10"/>
      <c r="AM27" s="30"/>
      <c r="AT27" s="10"/>
    </row>
    <row r="28" spans="1:63" x14ac:dyDescent="0.25">
      <c r="V28" s="28"/>
      <c r="W28" s="10"/>
      <c r="X28" s="10"/>
      <c r="Y28" s="10"/>
      <c r="Z28" s="10"/>
      <c r="AA28" s="10"/>
      <c r="AB28" s="12"/>
      <c r="AD28" s="10"/>
      <c r="AE28" s="10"/>
      <c r="AF28" s="10"/>
      <c r="AG28" s="12"/>
      <c r="AI28" s="10"/>
      <c r="AJ28" s="10"/>
      <c r="AK28" s="10"/>
      <c r="AL28" s="10"/>
      <c r="AM28" s="30"/>
      <c r="AT28" s="10"/>
    </row>
    <row r="29" spans="1:63" x14ac:dyDescent="0.25">
      <c r="V29" s="28"/>
      <c r="W29" s="10"/>
      <c r="X29" s="10"/>
      <c r="Y29" s="10"/>
      <c r="Z29" s="10"/>
      <c r="AA29" s="10"/>
      <c r="AB29" s="12"/>
      <c r="AD29" s="10"/>
      <c r="AE29" s="10"/>
      <c r="AF29" s="10"/>
      <c r="AG29" s="12"/>
      <c r="AI29" s="10"/>
      <c r="AJ29" s="10"/>
      <c r="AK29" s="10"/>
      <c r="AL29" s="10"/>
      <c r="AM29" s="30"/>
      <c r="AT29" s="10"/>
    </row>
    <row r="30" spans="1:63" x14ac:dyDescent="0.25">
      <c r="V30" s="28"/>
      <c r="W30" s="10"/>
      <c r="X30" s="10"/>
      <c r="Y30" s="10"/>
      <c r="Z30" s="10"/>
      <c r="AA30" s="10"/>
      <c r="AB30" s="12"/>
      <c r="AD30" s="10"/>
      <c r="AE30" s="10"/>
      <c r="AF30" s="10"/>
      <c r="AG30" s="12"/>
      <c r="AI30" s="10"/>
      <c r="AJ30" s="10"/>
      <c r="AK30" s="10"/>
      <c r="AL30" s="10"/>
      <c r="AM30" s="30"/>
      <c r="AT30" s="10"/>
    </row>
    <row r="31" spans="1:63" x14ac:dyDescent="0.25">
      <c r="V31" s="28"/>
      <c r="W31" s="10"/>
      <c r="X31" s="10"/>
      <c r="Y31" s="10"/>
      <c r="Z31" s="10"/>
      <c r="AA31" s="10"/>
      <c r="AB31" s="12"/>
      <c r="AD31" s="10"/>
      <c r="AE31" s="10"/>
      <c r="AF31" s="10"/>
      <c r="AG31" s="12"/>
      <c r="AI31" s="10"/>
      <c r="AJ31" s="10"/>
      <c r="AK31" s="10"/>
      <c r="AL31" s="10"/>
      <c r="AM31" s="30"/>
      <c r="AT31" s="10"/>
    </row>
    <row r="32" spans="1:63" x14ac:dyDescent="0.25">
      <c r="V32" s="28"/>
      <c r="W32" s="10"/>
      <c r="X32" s="10"/>
      <c r="Y32" s="10"/>
      <c r="Z32" s="10"/>
      <c r="AA32" s="10"/>
      <c r="AB32" s="12"/>
      <c r="AD32" s="10"/>
      <c r="AE32" s="10"/>
      <c r="AF32" s="10"/>
      <c r="AG32" s="12"/>
      <c r="AI32" s="10"/>
      <c r="AJ32" s="10"/>
      <c r="AK32" s="10"/>
      <c r="AL32" s="10"/>
      <c r="AM32" s="30"/>
      <c r="AT32" s="10"/>
    </row>
    <row r="33" spans="22:46" x14ac:dyDescent="0.25">
      <c r="V33" s="28"/>
      <c r="W33" s="10"/>
      <c r="X33" s="10"/>
      <c r="Y33" s="10"/>
      <c r="Z33" s="10"/>
      <c r="AA33" s="10"/>
      <c r="AB33" s="12"/>
      <c r="AD33" s="10"/>
      <c r="AE33" s="10"/>
      <c r="AF33" s="10"/>
      <c r="AG33" s="12"/>
      <c r="AI33" s="10"/>
      <c r="AJ33" s="10"/>
      <c r="AK33" s="10"/>
      <c r="AL33" s="10"/>
      <c r="AM33" s="30"/>
      <c r="AT33" s="10"/>
    </row>
    <row r="34" spans="22:46" x14ac:dyDescent="0.25">
      <c r="V34" s="28"/>
      <c r="W34" s="10"/>
      <c r="X34" s="10"/>
      <c r="Y34" s="10"/>
      <c r="Z34" s="10"/>
      <c r="AA34" s="10"/>
      <c r="AB34" s="12"/>
      <c r="AD34" s="10"/>
      <c r="AE34" s="10"/>
      <c r="AF34" s="10"/>
      <c r="AG34" s="12"/>
      <c r="AI34" s="10"/>
      <c r="AJ34" s="10"/>
      <c r="AK34" s="10"/>
      <c r="AL34" s="10"/>
      <c r="AM34" s="30"/>
      <c r="AT34" s="10"/>
    </row>
    <row r="35" spans="22:46" x14ac:dyDescent="0.25">
      <c r="V35" s="28"/>
      <c r="W35" s="10"/>
      <c r="X35" s="10"/>
      <c r="Y35" s="10"/>
      <c r="Z35" s="10"/>
      <c r="AA35" s="10"/>
      <c r="AB35" s="12"/>
      <c r="AD35" s="10"/>
      <c r="AE35" s="10"/>
      <c r="AF35" s="10"/>
      <c r="AG35" s="12"/>
      <c r="AI35" s="10"/>
      <c r="AJ35" s="10"/>
      <c r="AK35" s="10"/>
      <c r="AL35" s="10"/>
      <c r="AM35" s="30"/>
      <c r="AT35" s="10"/>
    </row>
    <row r="36" spans="22:46" x14ac:dyDescent="0.25">
      <c r="V36" s="28"/>
      <c r="W36" s="10"/>
      <c r="X36" s="10"/>
      <c r="Y36" s="10"/>
      <c r="Z36" s="10"/>
      <c r="AA36" s="10"/>
      <c r="AB36" s="12"/>
      <c r="AD36" s="10"/>
      <c r="AE36" s="10"/>
      <c r="AF36" s="10"/>
      <c r="AG36" s="12"/>
      <c r="AI36" s="10"/>
      <c r="AJ36" s="10"/>
      <c r="AK36" s="10"/>
      <c r="AL36" s="10"/>
      <c r="AM36" s="30"/>
      <c r="AT36" s="10"/>
    </row>
    <row r="37" spans="22:46" x14ac:dyDescent="0.25">
      <c r="AT37" s="10"/>
    </row>
    <row r="38" spans="22:46" x14ac:dyDescent="0.25">
      <c r="AT38" s="10"/>
    </row>
    <row r="39" spans="22:46" x14ac:dyDescent="0.25">
      <c r="AT39" s="10"/>
    </row>
    <row r="40" spans="22:46" x14ac:dyDescent="0.25">
      <c r="AT40" s="10"/>
    </row>
    <row r="41" spans="22:46" x14ac:dyDescent="0.25">
      <c r="AT41" s="10"/>
    </row>
    <row r="42" spans="22:46" x14ac:dyDescent="0.25">
      <c r="AT42" s="10"/>
    </row>
    <row r="43" spans="22:46" x14ac:dyDescent="0.25">
      <c r="AT43" s="10"/>
    </row>
    <row r="44" spans="22:46" x14ac:dyDescent="0.25">
      <c r="AT44" s="10"/>
    </row>
    <row r="45" spans="22:46" x14ac:dyDescent="0.25">
      <c r="AT45" s="10"/>
    </row>
  </sheetData>
  <mergeCells count="36">
    <mergeCell ref="AD2:AH2"/>
    <mergeCell ref="AJ2:AN2"/>
    <mergeCell ref="AP2:AT2"/>
    <mergeCell ref="BG2:BG3"/>
    <mergeCell ref="BH2:BK2"/>
    <mergeCell ref="AX2:BE2"/>
    <mergeCell ref="T1:W1"/>
    <mergeCell ref="T2:T3"/>
    <mergeCell ref="U2:U3"/>
    <mergeCell ref="V2:V3"/>
    <mergeCell ref="W2:W3"/>
    <mergeCell ref="Y2:AB2"/>
    <mergeCell ref="S2:S3"/>
    <mergeCell ref="B1:C1"/>
    <mergeCell ref="D1:G1"/>
    <mergeCell ref="H1:K1"/>
    <mergeCell ref="L1:O1"/>
    <mergeCell ref="P1:S1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A1:A3"/>
    <mergeCell ref="J2:J3"/>
    <mergeCell ref="K2:K3"/>
    <mergeCell ref="L2:L3"/>
    <mergeCell ref="B2:B3"/>
    <mergeCell ref="C2:C3"/>
    <mergeCell ref="D2:D3"/>
    <mergeCell ref="E2:E3"/>
    <mergeCell ref="F2:F3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ateAxis="1" displayEmptyCellsAs="gap" xr2:uid="{2F90E5E9-B594-496F-B506-344465368E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m:f>Lonoke!AP3:AS3</xm:f>
          <x14:sparklines>
            <x14:sparkline>
              <xm:f>Lonoke!AP4:AS4</xm:f>
              <xm:sqref>AV4</xm:sqref>
            </x14:sparkline>
            <x14:sparkline>
              <xm:f>Lonoke!AP5:AS5</xm:f>
              <xm:sqref>AV5</xm:sqref>
            </x14:sparkline>
            <x14:sparkline>
              <xm:f>Lonoke!AP6:AS6</xm:f>
              <xm:sqref>AV6</xm:sqref>
            </x14:sparkline>
            <x14:sparkline>
              <xm:f>Lonoke!AP7:AS7</xm:f>
              <xm:sqref>AV7</xm:sqref>
            </x14:sparkline>
            <x14:sparkline>
              <xm:f>Lonoke!AP8:AS8</xm:f>
              <xm:sqref>AV8</xm:sqref>
            </x14:sparkline>
            <x14:sparkline>
              <xm:f>Lonoke!AP9:AS9</xm:f>
              <xm:sqref>AV9</xm:sqref>
            </x14:sparkline>
            <x14:sparkline>
              <xm:f>Lonoke!AP10:AS10</xm:f>
              <xm:sqref>AV10</xm:sqref>
            </x14:sparkline>
            <x14:sparkline>
              <xm:f>Lonoke!AP11:AS11</xm:f>
              <xm:sqref>AV11</xm:sqref>
            </x14:sparkline>
            <x14:sparkline>
              <xm:f>Lonoke!AP12:AS12</xm:f>
              <xm:sqref>AV12</xm:sqref>
            </x14:sparkline>
            <x14:sparkline>
              <xm:f>Lonoke!AP13:AS13</xm:f>
              <xm:sqref>AV13</xm:sqref>
            </x14:sparkline>
            <x14:sparkline>
              <xm:f>Lonoke!AP14:AS14</xm:f>
              <xm:sqref>AV14</xm:sqref>
            </x14:sparkline>
            <x14:sparkline>
              <xm:f>Lonoke!AP15:AS15</xm:f>
              <xm:sqref>AV15</xm:sqref>
            </x14:sparkline>
            <x14:sparkline>
              <xm:f>Lonoke!AP16:AS16</xm:f>
              <xm:sqref>AV16</xm:sqref>
            </x14:sparkline>
            <x14:sparkline>
              <xm:f>Lonoke!AP17:AS17</xm:f>
              <xm:sqref>AV17</xm:sqref>
            </x14:sparkline>
            <x14:sparkline>
              <xm:f>Lonoke!AP18:AS18</xm:f>
              <xm:sqref>AV18</xm:sqref>
            </x14:sparkline>
            <x14:sparkline>
              <xm:f>Lonoke!AP19:AS19</xm:f>
              <xm:sqref>AV19</xm:sqref>
            </x14:sparkline>
            <x14:sparkline>
              <xm:f>Lonoke!AP20:AS20</xm:f>
              <xm:sqref>AV20</xm:sqref>
            </x14:sparkline>
            <x14:sparkline>
              <xm:f>Lonoke!AP21:AS21</xm:f>
              <xm:sqref>AV21</xm:sqref>
            </x14:sparkline>
            <x14:sparkline>
              <xm:f>Lonoke!AP22:AS22</xm:f>
              <xm:sqref>AV22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E6BE-478D-4175-B524-6698D0646CC4}">
  <dimension ref="A1:Q235"/>
  <sheetViews>
    <sheetView topLeftCell="A14" workbookViewId="0">
      <selection activeCell="Q4" sqref="Q4"/>
    </sheetView>
  </sheetViews>
  <sheetFormatPr defaultRowHeight="15" x14ac:dyDescent="0.25"/>
  <cols>
    <col min="2" max="2" width="12.85546875" customWidth="1"/>
    <col min="4" max="4" width="9.5703125" bestFit="1" customWidth="1"/>
  </cols>
  <sheetData>
    <row r="1" spans="1:17" ht="18.75" x14ac:dyDescent="0.3">
      <c r="A1" s="65" t="s">
        <v>56</v>
      </c>
      <c r="B1" s="62">
        <v>2055</v>
      </c>
      <c r="C1" s="63"/>
      <c r="D1" s="63"/>
      <c r="E1" s="63"/>
      <c r="F1" s="63"/>
      <c r="G1" s="63"/>
      <c r="H1" s="63"/>
      <c r="I1" s="64"/>
      <c r="J1" s="46">
        <v>2020</v>
      </c>
      <c r="K1" s="47"/>
      <c r="O1" s="61" t="s">
        <v>328</v>
      </c>
      <c r="P1" s="60" t="s">
        <v>7</v>
      </c>
      <c r="Q1" s="60"/>
    </row>
    <row r="2" spans="1:17" x14ac:dyDescent="0.25">
      <c r="A2" s="66"/>
      <c r="B2" s="48" t="s">
        <v>26</v>
      </c>
      <c r="C2" s="48" t="s">
        <v>27</v>
      </c>
      <c r="D2" s="48" t="s">
        <v>28</v>
      </c>
      <c r="E2" s="48" t="s">
        <v>29</v>
      </c>
      <c r="F2" s="48" t="s">
        <v>30</v>
      </c>
      <c r="G2" s="48" t="s">
        <v>50</v>
      </c>
      <c r="H2" s="48" t="s">
        <v>49</v>
      </c>
      <c r="I2" s="48" t="s">
        <v>51</v>
      </c>
      <c r="J2" s="48" t="s">
        <v>47</v>
      </c>
      <c r="K2" s="48" t="s">
        <v>46</v>
      </c>
      <c r="O2" s="61"/>
      <c r="P2" s="59">
        <v>2020</v>
      </c>
      <c r="Q2" s="59">
        <v>2055</v>
      </c>
    </row>
    <row r="3" spans="1:17" ht="40.5" customHeight="1" x14ac:dyDescent="0.25">
      <c r="A3" s="66"/>
      <c r="B3" s="49"/>
      <c r="C3" s="49"/>
      <c r="D3" s="49"/>
      <c r="E3" s="49"/>
      <c r="F3" s="49"/>
      <c r="G3" s="49"/>
      <c r="H3" s="49"/>
      <c r="I3" s="49"/>
      <c r="J3" s="49"/>
      <c r="K3" s="49"/>
      <c r="O3" s="61"/>
      <c r="P3" s="59"/>
      <c r="Q3" s="59"/>
    </row>
    <row r="4" spans="1:17" x14ac:dyDescent="0.25">
      <c r="A4" s="40" t="s">
        <v>329</v>
      </c>
      <c r="B4" s="3">
        <v>39.655999999999999</v>
      </c>
      <c r="C4" s="3">
        <v>42.843000000000004</v>
      </c>
      <c r="D4" s="3">
        <v>49.143999999999998</v>
      </c>
      <c r="E4" s="3">
        <v>45.045999999999999</v>
      </c>
      <c r="F4" s="3">
        <v>38.770000000000003</v>
      </c>
      <c r="G4" s="15">
        <v>2.27</v>
      </c>
      <c r="H4" s="15">
        <v>2.3940000000000001</v>
      </c>
      <c r="I4" s="15">
        <v>2.5219999999999998</v>
      </c>
      <c r="J4" s="39">
        <v>0</v>
      </c>
      <c r="K4" s="39">
        <v>104</v>
      </c>
      <c r="O4" s="40" t="str">
        <f>A4</f>
        <v>3101</v>
      </c>
      <c r="P4" s="39">
        <f t="shared" ref="P4" si="0">K4</f>
        <v>104</v>
      </c>
      <c r="Q4" s="18">
        <f>C4*H4+J4</f>
        <v>102.56614200000001</v>
      </c>
    </row>
    <row r="5" spans="1:17" x14ac:dyDescent="0.25">
      <c r="A5" s="40" t="s">
        <v>330</v>
      </c>
      <c r="B5" s="3">
        <v>54.365000000000002</v>
      </c>
      <c r="C5" s="3">
        <v>58.609000000000002</v>
      </c>
      <c r="D5" s="3">
        <v>64.02</v>
      </c>
      <c r="E5" s="3">
        <v>57.844999999999999</v>
      </c>
      <c r="F5" s="3">
        <v>56.558999999999997</v>
      </c>
      <c r="G5" s="15">
        <v>2.27</v>
      </c>
      <c r="H5" s="15">
        <v>2.3940000000000001</v>
      </c>
      <c r="I5" s="15">
        <v>2.5219999999999998</v>
      </c>
      <c r="J5" s="39">
        <v>0</v>
      </c>
      <c r="K5" s="39">
        <v>72</v>
      </c>
      <c r="O5" s="40" t="str">
        <f t="shared" ref="O5:O68" si="1">A5</f>
        <v>3102</v>
      </c>
      <c r="P5" s="39">
        <f t="shared" ref="P5:P68" si="2">K5</f>
        <v>72</v>
      </c>
      <c r="Q5" s="18">
        <f t="shared" ref="Q5:Q68" si="3">C5*H5+J5</f>
        <v>140.30994600000002</v>
      </c>
    </row>
    <row r="6" spans="1:17" x14ac:dyDescent="0.25">
      <c r="A6" s="40" t="s">
        <v>331</v>
      </c>
      <c r="B6" s="3">
        <v>149.239</v>
      </c>
      <c r="C6" s="3">
        <v>162.483</v>
      </c>
      <c r="D6" s="3">
        <v>174.10400000000001</v>
      </c>
      <c r="E6" s="3">
        <v>162.505</v>
      </c>
      <c r="F6" s="3">
        <v>156.92599999999999</v>
      </c>
      <c r="G6" s="15">
        <v>2.27</v>
      </c>
      <c r="H6" s="15">
        <v>2.3940000000000001</v>
      </c>
      <c r="I6" s="15">
        <v>2.5219999999999998</v>
      </c>
      <c r="J6" s="39">
        <v>0</v>
      </c>
      <c r="K6" s="39">
        <v>428</v>
      </c>
      <c r="O6" s="40" t="str">
        <f t="shared" si="1"/>
        <v>3103</v>
      </c>
      <c r="P6" s="39">
        <f t="shared" si="2"/>
        <v>428</v>
      </c>
      <c r="Q6" s="18">
        <f t="shared" si="3"/>
        <v>388.98430200000001</v>
      </c>
    </row>
    <row r="7" spans="1:17" x14ac:dyDescent="0.25">
      <c r="A7" s="40" t="s">
        <v>332</v>
      </c>
      <c r="B7" s="3">
        <v>133.96100000000001</v>
      </c>
      <c r="C7" s="3">
        <v>159.19800000000001</v>
      </c>
      <c r="D7" s="3">
        <v>185.23699999999999</v>
      </c>
      <c r="E7" s="3">
        <v>154.37700000000001</v>
      </c>
      <c r="F7" s="3">
        <v>172.87700000000001</v>
      </c>
      <c r="G7" s="15">
        <v>2.27</v>
      </c>
      <c r="H7" s="15">
        <v>2.3940000000000001</v>
      </c>
      <c r="I7" s="15">
        <v>2.5219999999999998</v>
      </c>
      <c r="J7" s="39">
        <v>0</v>
      </c>
      <c r="K7" s="39">
        <v>240</v>
      </c>
      <c r="O7" s="40" t="str">
        <f t="shared" si="1"/>
        <v>3104</v>
      </c>
      <c r="P7" s="39">
        <f t="shared" si="2"/>
        <v>240</v>
      </c>
      <c r="Q7" s="18">
        <f t="shared" si="3"/>
        <v>381.12001200000003</v>
      </c>
    </row>
    <row r="8" spans="1:17" x14ac:dyDescent="0.25">
      <c r="A8" s="40" t="s">
        <v>333</v>
      </c>
      <c r="B8" s="3">
        <v>81.87</v>
      </c>
      <c r="C8" s="3">
        <v>90.611999999999995</v>
      </c>
      <c r="D8" s="3">
        <v>102.764</v>
      </c>
      <c r="E8" s="3">
        <v>91.557000000000002</v>
      </c>
      <c r="F8" s="3">
        <v>95.581999999999994</v>
      </c>
      <c r="G8" s="15">
        <v>2.27</v>
      </c>
      <c r="H8" s="15">
        <v>2.3940000000000001</v>
      </c>
      <c r="I8" s="15">
        <v>2.5219999999999998</v>
      </c>
      <c r="J8" s="39">
        <v>0</v>
      </c>
      <c r="K8" s="39">
        <v>116</v>
      </c>
      <c r="O8" s="40" t="str">
        <f t="shared" si="1"/>
        <v>3105</v>
      </c>
      <c r="P8" s="39">
        <f t="shared" si="2"/>
        <v>116</v>
      </c>
      <c r="Q8" s="18">
        <f t="shared" si="3"/>
        <v>216.925128</v>
      </c>
    </row>
    <row r="9" spans="1:17" x14ac:dyDescent="0.25">
      <c r="A9" s="40" t="s">
        <v>334</v>
      </c>
      <c r="B9" s="3">
        <v>101.486</v>
      </c>
      <c r="C9" s="3">
        <v>112.249</v>
      </c>
      <c r="D9" s="3">
        <v>124.062</v>
      </c>
      <c r="E9" s="3">
        <v>110.021</v>
      </c>
      <c r="F9" s="3">
        <v>118.91</v>
      </c>
      <c r="G9" s="15">
        <v>2.27</v>
      </c>
      <c r="H9" s="15">
        <v>2.3940000000000001</v>
      </c>
      <c r="I9" s="15">
        <v>2.5219999999999998</v>
      </c>
      <c r="J9" s="39">
        <v>0</v>
      </c>
      <c r="K9" s="39">
        <v>205</v>
      </c>
      <c r="O9" s="40" t="str">
        <f t="shared" si="1"/>
        <v>3106</v>
      </c>
      <c r="P9" s="39">
        <f t="shared" si="2"/>
        <v>205</v>
      </c>
      <c r="Q9" s="18">
        <f t="shared" si="3"/>
        <v>268.72410600000001</v>
      </c>
    </row>
    <row r="10" spans="1:17" x14ac:dyDescent="0.25">
      <c r="A10" s="40" t="s">
        <v>335</v>
      </c>
      <c r="B10" s="3">
        <v>37.533999999999999</v>
      </c>
      <c r="C10" s="3">
        <v>41.93</v>
      </c>
      <c r="D10" s="3">
        <v>46.966999999999999</v>
      </c>
      <c r="E10" s="3">
        <v>40.726999999999997</v>
      </c>
      <c r="F10" s="3">
        <v>44.378</v>
      </c>
      <c r="G10" s="15">
        <v>2.27</v>
      </c>
      <c r="H10" s="15">
        <v>2.3940000000000001</v>
      </c>
      <c r="I10" s="15">
        <v>2.5219999999999998</v>
      </c>
      <c r="J10" s="39">
        <v>0</v>
      </c>
      <c r="K10" s="39">
        <v>77</v>
      </c>
      <c r="O10" s="40" t="str">
        <f t="shared" si="1"/>
        <v>3107</v>
      </c>
      <c r="P10" s="39">
        <f t="shared" si="2"/>
        <v>77</v>
      </c>
      <c r="Q10" s="18">
        <f t="shared" si="3"/>
        <v>100.38042</v>
      </c>
    </row>
    <row r="11" spans="1:17" x14ac:dyDescent="0.25">
      <c r="A11" s="40" t="s">
        <v>336</v>
      </c>
      <c r="B11" s="3">
        <v>105.938</v>
      </c>
      <c r="C11" s="3">
        <v>118.07</v>
      </c>
      <c r="D11" s="3">
        <v>132.767</v>
      </c>
      <c r="E11" s="3">
        <v>118.998</v>
      </c>
      <c r="F11" s="3">
        <v>106.34399999999999</v>
      </c>
      <c r="G11" s="15">
        <v>2.27</v>
      </c>
      <c r="H11" s="15">
        <v>2.3940000000000001</v>
      </c>
      <c r="I11" s="15">
        <v>2.5219999999999998</v>
      </c>
      <c r="J11" s="39">
        <v>0</v>
      </c>
      <c r="K11" s="39">
        <v>112</v>
      </c>
      <c r="O11" s="40" t="str">
        <f t="shared" si="1"/>
        <v>3108</v>
      </c>
      <c r="P11" s="39">
        <f t="shared" si="2"/>
        <v>112</v>
      </c>
      <c r="Q11" s="18">
        <f t="shared" si="3"/>
        <v>282.65958000000001</v>
      </c>
    </row>
    <row r="12" spans="1:17" x14ac:dyDescent="0.25">
      <c r="A12" s="40" t="s">
        <v>337</v>
      </c>
      <c r="B12" s="3">
        <v>77.075999999999993</v>
      </c>
      <c r="C12" s="3">
        <v>87.715999999999994</v>
      </c>
      <c r="D12" s="3">
        <v>97.239000000000004</v>
      </c>
      <c r="E12" s="3">
        <v>85.286000000000001</v>
      </c>
      <c r="F12" s="3">
        <v>82.605000000000004</v>
      </c>
      <c r="G12" s="15">
        <v>2.27</v>
      </c>
      <c r="H12" s="15">
        <v>2.3940000000000001</v>
      </c>
      <c r="I12" s="15">
        <v>2.5219999999999998</v>
      </c>
      <c r="J12" s="39">
        <v>0</v>
      </c>
      <c r="K12" s="39">
        <v>165</v>
      </c>
      <c r="O12" s="40" t="str">
        <f t="shared" si="1"/>
        <v>3109</v>
      </c>
      <c r="P12" s="39">
        <f t="shared" si="2"/>
        <v>165</v>
      </c>
      <c r="Q12" s="18">
        <f t="shared" si="3"/>
        <v>209.99210399999998</v>
      </c>
    </row>
    <row r="13" spans="1:17" x14ac:dyDescent="0.25">
      <c r="A13" s="40" t="s">
        <v>338</v>
      </c>
      <c r="B13" s="3">
        <v>47.265000000000001</v>
      </c>
      <c r="C13" s="3">
        <v>52.323999999999998</v>
      </c>
      <c r="D13" s="3">
        <v>57.670999999999999</v>
      </c>
      <c r="E13" s="3">
        <v>48.604999999999997</v>
      </c>
      <c r="F13" s="3">
        <v>52.088999999999999</v>
      </c>
      <c r="G13" s="15">
        <v>2.27</v>
      </c>
      <c r="H13" s="15">
        <v>2.3940000000000001</v>
      </c>
      <c r="I13" s="15">
        <v>2.5219999999999998</v>
      </c>
      <c r="J13" s="39">
        <v>0</v>
      </c>
      <c r="K13" s="39">
        <v>105</v>
      </c>
      <c r="O13" s="40" t="str">
        <f t="shared" si="1"/>
        <v>3110</v>
      </c>
      <c r="P13" s="39">
        <f t="shared" si="2"/>
        <v>105</v>
      </c>
      <c r="Q13" s="18">
        <f t="shared" si="3"/>
        <v>125.263656</v>
      </c>
    </row>
    <row r="14" spans="1:17" x14ac:dyDescent="0.25">
      <c r="A14" s="40" t="s">
        <v>339</v>
      </c>
      <c r="B14" s="3">
        <v>472.55799999999999</v>
      </c>
      <c r="C14" s="3">
        <v>508.92700000000002</v>
      </c>
      <c r="D14" s="3">
        <v>537.45600000000002</v>
      </c>
      <c r="E14" s="3">
        <v>497.05900000000003</v>
      </c>
      <c r="F14" s="3">
        <v>520.73099999999999</v>
      </c>
      <c r="G14" s="15">
        <v>2.456</v>
      </c>
      <c r="H14" s="15">
        <v>2.59</v>
      </c>
      <c r="I14" s="15">
        <v>2.7290000000000001</v>
      </c>
      <c r="J14" s="39">
        <v>0</v>
      </c>
      <c r="K14" s="39">
        <v>1268</v>
      </c>
      <c r="O14" s="40" t="str">
        <f t="shared" si="1"/>
        <v>3111</v>
      </c>
      <c r="P14" s="39">
        <f t="shared" si="2"/>
        <v>1268</v>
      </c>
      <c r="Q14" s="18">
        <f t="shared" si="3"/>
        <v>1318.12093</v>
      </c>
    </row>
    <row r="15" spans="1:17" x14ac:dyDescent="0.25">
      <c r="A15" s="40" t="s">
        <v>340</v>
      </c>
      <c r="B15" s="3">
        <v>134.75700000000001</v>
      </c>
      <c r="C15" s="3">
        <v>153.411</v>
      </c>
      <c r="D15" s="3">
        <v>177.03100000000001</v>
      </c>
      <c r="E15" s="3">
        <v>149.41</v>
      </c>
      <c r="F15" s="3">
        <v>152.60599999999999</v>
      </c>
      <c r="G15" s="15">
        <v>2.456</v>
      </c>
      <c r="H15" s="15">
        <v>2.59</v>
      </c>
      <c r="I15" s="15">
        <v>2.7290000000000001</v>
      </c>
      <c r="J15" s="39">
        <v>0</v>
      </c>
      <c r="K15" s="39">
        <v>334</v>
      </c>
      <c r="O15" s="40" t="str">
        <f t="shared" si="1"/>
        <v>3112</v>
      </c>
      <c r="P15" s="39">
        <f t="shared" si="2"/>
        <v>334</v>
      </c>
      <c r="Q15" s="18">
        <f t="shared" si="3"/>
        <v>397.33448999999996</v>
      </c>
    </row>
    <row r="16" spans="1:17" x14ac:dyDescent="0.25">
      <c r="A16" s="40" t="s">
        <v>341</v>
      </c>
      <c r="B16" s="3">
        <v>197.39400000000001</v>
      </c>
      <c r="C16" s="3">
        <v>222.322</v>
      </c>
      <c r="D16" s="3">
        <v>255.83799999999999</v>
      </c>
      <c r="E16" s="3">
        <v>226.685</v>
      </c>
      <c r="F16" s="3">
        <v>185.31899999999999</v>
      </c>
      <c r="G16" s="15">
        <v>2.27</v>
      </c>
      <c r="H16" s="15">
        <v>2.3940000000000001</v>
      </c>
      <c r="I16" s="15">
        <v>2.5219999999999998</v>
      </c>
      <c r="J16" s="39">
        <v>73</v>
      </c>
      <c r="K16" s="39">
        <v>602</v>
      </c>
      <c r="O16" s="40" t="str">
        <f t="shared" si="1"/>
        <v>3115</v>
      </c>
      <c r="P16" s="39">
        <f t="shared" si="2"/>
        <v>602</v>
      </c>
      <c r="Q16" s="18">
        <f t="shared" si="3"/>
        <v>605.23886800000002</v>
      </c>
    </row>
    <row r="17" spans="1:17" x14ac:dyDescent="0.25">
      <c r="A17" s="40" t="s">
        <v>342</v>
      </c>
      <c r="B17" s="3">
        <v>1278.241</v>
      </c>
      <c r="C17" s="3">
        <v>1332.3409999999999</v>
      </c>
      <c r="D17" s="3">
        <v>1383.175</v>
      </c>
      <c r="E17" s="3">
        <v>1314.461</v>
      </c>
      <c r="F17" s="3">
        <v>1342.6010000000001</v>
      </c>
      <c r="G17" s="15">
        <v>2.456</v>
      </c>
      <c r="H17" s="15">
        <v>2.59</v>
      </c>
      <c r="I17" s="15">
        <v>2.7290000000000001</v>
      </c>
      <c r="J17" s="39">
        <v>0</v>
      </c>
      <c r="K17" s="39">
        <v>3138</v>
      </c>
      <c r="O17" s="40" t="str">
        <f t="shared" si="1"/>
        <v>3117</v>
      </c>
      <c r="P17" s="39">
        <f t="shared" si="2"/>
        <v>3138</v>
      </c>
      <c r="Q17" s="18">
        <f t="shared" si="3"/>
        <v>3450.7631899999997</v>
      </c>
    </row>
    <row r="18" spans="1:17" x14ac:dyDescent="0.25">
      <c r="A18" s="40" t="s">
        <v>343</v>
      </c>
      <c r="B18" s="3">
        <v>339.63200000000001</v>
      </c>
      <c r="C18" s="3">
        <v>345.70299999999997</v>
      </c>
      <c r="D18" s="3">
        <v>357.245</v>
      </c>
      <c r="E18" s="3">
        <v>346.09500000000003</v>
      </c>
      <c r="F18" s="3">
        <v>340.21899999999999</v>
      </c>
      <c r="G18" s="15">
        <v>2.456</v>
      </c>
      <c r="H18" s="15">
        <v>2.59</v>
      </c>
      <c r="I18" s="15">
        <v>2.7290000000000001</v>
      </c>
      <c r="J18" s="39">
        <v>0</v>
      </c>
      <c r="K18" s="39">
        <v>906</v>
      </c>
      <c r="O18" s="40" t="str">
        <f t="shared" si="1"/>
        <v>3118</v>
      </c>
      <c r="P18" s="39">
        <f t="shared" si="2"/>
        <v>906</v>
      </c>
      <c r="Q18" s="18">
        <f t="shared" si="3"/>
        <v>895.37076999999988</v>
      </c>
    </row>
    <row r="19" spans="1:17" x14ac:dyDescent="0.25">
      <c r="A19" s="40" t="s">
        <v>344</v>
      </c>
      <c r="B19" s="3">
        <v>205.852</v>
      </c>
      <c r="C19" s="3">
        <v>221.25899999999999</v>
      </c>
      <c r="D19" s="3">
        <v>234.78299999999999</v>
      </c>
      <c r="E19" s="3">
        <v>214.983</v>
      </c>
      <c r="F19" s="3">
        <v>226.202</v>
      </c>
      <c r="G19" s="15">
        <v>2.58</v>
      </c>
      <c r="H19" s="15">
        <v>2.7210000000000001</v>
      </c>
      <c r="I19" s="15">
        <v>2.867</v>
      </c>
      <c r="J19" s="39">
        <v>0</v>
      </c>
      <c r="K19" s="39">
        <v>505</v>
      </c>
      <c r="O19" s="40" t="str">
        <f t="shared" si="1"/>
        <v>3119</v>
      </c>
      <c r="P19" s="39">
        <f t="shared" si="2"/>
        <v>505</v>
      </c>
      <c r="Q19" s="18">
        <f t="shared" si="3"/>
        <v>602.04573900000003</v>
      </c>
    </row>
    <row r="20" spans="1:17" x14ac:dyDescent="0.25">
      <c r="A20" s="40" t="s">
        <v>345</v>
      </c>
      <c r="B20" s="3">
        <v>474.11799999999999</v>
      </c>
      <c r="C20" s="3">
        <v>505.76100000000002</v>
      </c>
      <c r="D20" s="3">
        <v>534.38499999999999</v>
      </c>
      <c r="E20" s="3">
        <v>487.97800000000001</v>
      </c>
      <c r="F20" s="3">
        <v>489.72899999999998</v>
      </c>
      <c r="G20" s="15">
        <v>2.58</v>
      </c>
      <c r="H20" s="15">
        <v>2.7210000000000001</v>
      </c>
      <c r="I20" s="15">
        <v>2.867</v>
      </c>
      <c r="J20" s="39">
        <v>0</v>
      </c>
      <c r="K20" s="39">
        <v>1013</v>
      </c>
      <c r="O20" s="40" t="str">
        <f t="shared" si="1"/>
        <v>3120</v>
      </c>
      <c r="P20" s="39">
        <f t="shared" si="2"/>
        <v>1013</v>
      </c>
      <c r="Q20" s="18">
        <f t="shared" si="3"/>
        <v>1376.1756810000002</v>
      </c>
    </row>
    <row r="21" spans="1:17" x14ac:dyDescent="0.25">
      <c r="A21" s="40" t="s">
        <v>346</v>
      </c>
      <c r="B21" s="3">
        <v>321.52100000000002</v>
      </c>
      <c r="C21" s="3">
        <v>339.53699999999998</v>
      </c>
      <c r="D21" s="3">
        <v>359.67</v>
      </c>
      <c r="E21" s="3">
        <v>336.02300000000002</v>
      </c>
      <c r="F21" s="3">
        <v>347.43700000000001</v>
      </c>
      <c r="G21" s="15">
        <v>2.58</v>
      </c>
      <c r="H21" s="15">
        <v>2.7210000000000001</v>
      </c>
      <c r="I21" s="15">
        <v>2.867</v>
      </c>
      <c r="J21" s="39">
        <v>0</v>
      </c>
      <c r="K21" s="39">
        <v>741</v>
      </c>
      <c r="O21" s="40" t="str">
        <f t="shared" si="1"/>
        <v>3121</v>
      </c>
      <c r="P21" s="39">
        <f t="shared" si="2"/>
        <v>741</v>
      </c>
      <c r="Q21" s="18">
        <f t="shared" si="3"/>
        <v>923.880177</v>
      </c>
    </row>
    <row r="22" spans="1:17" x14ac:dyDescent="0.25">
      <c r="A22" s="40" t="s">
        <v>347</v>
      </c>
      <c r="B22" s="3">
        <v>663.57600000000002</v>
      </c>
      <c r="C22" s="3">
        <v>692.83699999999999</v>
      </c>
      <c r="D22" s="3">
        <v>717.78700000000003</v>
      </c>
      <c r="E22" s="3">
        <v>672.947</v>
      </c>
      <c r="F22" s="3">
        <v>699.17399999999998</v>
      </c>
      <c r="G22" s="15">
        <v>2.58</v>
      </c>
      <c r="H22" s="15">
        <v>2.7210000000000001</v>
      </c>
      <c r="I22" s="15">
        <v>2.867</v>
      </c>
      <c r="J22" s="39">
        <v>0</v>
      </c>
      <c r="K22" s="39">
        <v>1570</v>
      </c>
      <c r="O22" s="40" t="str">
        <f t="shared" si="1"/>
        <v>3122</v>
      </c>
      <c r="P22" s="39">
        <f t="shared" si="2"/>
        <v>1570</v>
      </c>
      <c r="Q22" s="18">
        <f t="shared" si="3"/>
        <v>1885.2094770000001</v>
      </c>
    </row>
    <row r="23" spans="1:17" x14ac:dyDescent="0.25">
      <c r="A23" s="40" t="s">
        <v>348</v>
      </c>
      <c r="B23" s="3">
        <v>288.62</v>
      </c>
      <c r="C23" s="3">
        <v>323.00900000000001</v>
      </c>
      <c r="D23" s="3">
        <v>363.46800000000002</v>
      </c>
      <c r="E23" s="3">
        <v>327.26100000000002</v>
      </c>
      <c r="F23" s="3">
        <v>308.12299999999999</v>
      </c>
      <c r="G23" s="15">
        <v>2.004</v>
      </c>
      <c r="H23" s="15">
        <v>2.113</v>
      </c>
      <c r="I23" s="15">
        <v>2.2269999999999999</v>
      </c>
      <c r="J23" s="39">
        <v>64</v>
      </c>
      <c r="K23" s="39">
        <v>730</v>
      </c>
      <c r="O23" s="40" t="str">
        <f t="shared" si="1"/>
        <v>3123</v>
      </c>
      <c r="P23" s="39">
        <f t="shared" si="2"/>
        <v>730</v>
      </c>
      <c r="Q23" s="18">
        <f t="shared" si="3"/>
        <v>746.51801699999999</v>
      </c>
    </row>
    <row r="24" spans="1:17" x14ac:dyDescent="0.25">
      <c r="A24" s="40" t="s">
        <v>349</v>
      </c>
      <c r="B24" s="3">
        <v>34.615000000000002</v>
      </c>
      <c r="C24" s="3">
        <v>43.213999999999999</v>
      </c>
      <c r="D24" s="3">
        <v>54.152000000000001</v>
      </c>
      <c r="E24" s="3">
        <v>39.677999999999997</v>
      </c>
      <c r="F24" s="3">
        <v>36.005000000000003</v>
      </c>
      <c r="G24" s="15">
        <v>2.004</v>
      </c>
      <c r="H24" s="15">
        <v>2.113</v>
      </c>
      <c r="I24" s="15">
        <v>2.2269999999999999</v>
      </c>
      <c r="J24" s="39">
        <v>0</v>
      </c>
      <c r="K24" s="39">
        <v>158</v>
      </c>
      <c r="O24" s="40" t="str">
        <f t="shared" si="1"/>
        <v>3124</v>
      </c>
      <c r="P24" s="39">
        <f t="shared" si="2"/>
        <v>158</v>
      </c>
      <c r="Q24" s="18">
        <f t="shared" si="3"/>
        <v>91.311182000000002</v>
      </c>
    </row>
    <row r="25" spans="1:17" x14ac:dyDescent="0.25">
      <c r="A25" s="40" t="s">
        <v>350</v>
      </c>
      <c r="B25" s="3">
        <v>18.167999999999999</v>
      </c>
      <c r="C25" s="3">
        <v>20.422999999999998</v>
      </c>
      <c r="D25" s="3">
        <v>23.832000000000001</v>
      </c>
      <c r="E25" s="3">
        <v>20.57</v>
      </c>
      <c r="F25" s="3">
        <v>20.731999999999999</v>
      </c>
      <c r="G25" s="15">
        <v>2.004</v>
      </c>
      <c r="H25" s="15">
        <v>2.113</v>
      </c>
      <c r="I25" s="15">
        <v>2.2269999999999999</v>
      </c>
      <c r="J25" s="39">
        <v>0</v>
      </c>
      <c r="K25" s="39">
        <v>37</v>
      </c>
      <c r="O25" s="40" t="str">
        <f t="shared" si="1"/>
        <v>3125</v>
      </c>
      <c r="P25" s="39">
        <f t="shared" si="2"/>
        <v>37</v>
      </c>
      <c r="Q25" s="18">
        <f t="shared" si="3"/>
        <v>43.153798999999999</v>
      </c>
    </row>
    <row r="26" spans="1:17" x14ac:dyDescent="0.25">
      <c r="A26" s="40" t="s">
        <v>351</v>
      </c>
      <c r="B26" s="3">
        <v>257.279</v>
      </c>
      <c r="C26" s="3">
        <v>277.94600000000003</v>
      </c>
      <c r="D26" s="3">
        <v>304.44200000000001</v>
      </c>
      <c r="E26" s="3">
        <v>278.072</v>
      </c>
      <c r="F26" s="3">
        <v>279.57900000000001</v>
      </c>
      <c r="G26" s="15">
        <v>2.456</v>
      </c>
      <c r="H26" s="15">
        <v>2.59</v>
      </c>
      <c r="I26" s="15">
        <v>2.7290000000000001</v>
      </c>
      <c r="J26" s="39">
        <v>0</v>
      </c>
      <c r="K26" s="39">
        <v>575</v>
      </c>
      <c r="O26" s="40" t="str">
        <f t="shared" si="1"/>
        <v>3126</v>
      </c>
      <c r="P26" s="39">
        <f t="shared" si="2"/>
        <v>575</v>
      </c>
      <c r="Q26" s="18">
        <f t="shared" si="3"/>
        <v>719.88013999999998</v>
      </c>
    </row>
    <row r="27" spans="1:17" x14ac:dyDescent="0.25">
      <c r="A27" s="40" t="s">
        <v>352</v>
      </c>
      <c r="B27" s="3">
        <v>171.43600000000001</v>
      </c>
      <c r="C27" s="3">
        <v>180.904</v>
      </c>
      <c r="D27" s="3">
        <v>197.28200000000001</v>
      </c>
      <c r="E27" s="3">
        <v>182.47800000000001</v>
      </c>
      <c r="F27" s="3">
        <v>184.96</v>
      </c>
      <c r="G27" s="15">
        <v>2.4910000000000001</v>
      </c>
      <c r="H27" s="15">
        <v>2.6280000000000001</v>
      </c>
      <c r="I27" s="15">
        <v>2.7690000000000001</v>
      </c>
      <c r="J27" s="39">
        <v>0</v>
      </c>
      <c r="K27" s="39">
        <v>314</v>
      </c>
      <c r="O27" s="40" t="str">
        <f t="shared" si="1"/>
        <v>3201</v>
      </c>
      <c r="P27" s="39">
        <f t="shared" si="2"/>
        <v>314</v>
      </c>
      <c r="Q27" s="18">
        <f t="shared" si="3"/>
        <v>475.41571199999998</v>
      </c>
    </row>
    <row r="28" spans="1:17" x14ac:dyDescent="0.25">
      <c r="A28" s="40" t="s">
        <v>353</v>
      </c>
      <c r="B28" s="3">
        <v>7.7839999999999998</v>
      </c>
      <c r="C28" s="3">
        <v>8.2230000000000008</v>
      </c>
      <c r="D28" s="3">
        <v>8.8989999999999991</v>
      </c>
      <c r="E28" s="3">
        <v>8.18</v>
      </c>
      <c r="F28" s="3">
        <v>7.5090000000000003</v>
      </c>
      <c r="G28" s="15">
        <v>2.4910000000000001</v>
      </c>
      <c r="H28" s="15">
        <v>2.6280000000000001</v>
      </c>
      <c r="I28" s="15">
        <v>2.7690000000000001</v>
      </c>
      <c r="J28" s="39">
        <v>0</v>
      </c>
      <c r="K28" s="39">
        <v>13</v>
      </c>
      <c r="O28" s="40" t="str">
        <f t="shared" si="1"/>
        <v>3202</v>
      </c>
      <c r="P28" s="39">
        <f t="shared" si="2"/>
        <v>13</v>
      </c>
      <c r="Q28" s="18">
        <f t="shared" si="3"/>
        <v>21.610044000000002</v>
      </c>
    </row>
    <row r="29" spans="1:17" x14ac:dyDescent="0.25">
      <c r="A29" s="40" t="s">
        <v>354</v>
      </c>
      <c r="B29" s="3">
        <v>472.02800000000002</v>
      </c>
      <c r="C29" s="3">
        <v>493.15699999999998</v>
      </c>
      <c r="D29" s="3">
        <v>517.26800000000003</v>
      </c>
      <c r="E29" s="3">
        <v>493.97500000000002</v>
      </c>
      <c r="F29" s="3">
        <v>495.94900000000001</v>
      </c>
      <c r="G29" s="15">
        <v>2.4910000000000001</v>
      </c>
      <c r="H29" s="15">
        <v>2.6280000000000001</v>
      </c>
      <c r="I29" s="15">
        <v>2.7690000000000001</v>
      </c>
      <c r="J29" s="39">
        <v>0</v>
      </c>
      <c r="K29" s="39">
        <v>1303</v>
      </c>
      <c r="O29" s="40" t="str">
        <f t="shared" si="1"/>
        <v>3203</v>
      </c>
      <c r="P29" s="39">
        <f t="shared" si="2"/>
        <v>1303</v>
      </c>
      <c r="Q29" s="18">
        <f t="shared" si="3"/>
        <v>1296.0165959999999</v>
      </c>
    </row>
    <row r="30" spans="1:17" x14ac:dyDescent="0.25">
      <c r="A30" s="40" t="s">
        <v>355</v>
      </c>
      <c r="B30" s="3">
        <v>92.468999999999994</v>
      </c>
      <c r="C30" s="3">
        <v>93.977000000000004</v>
      </c>
      <c r="D30" s="3">
        <v>94.691999999999993</v>
      </c>
      <c r="E30" s="3">
        <v>92.643000000000001</v>
      </c>
      <c r="F30" s="3">
        <v>94.691999999999993</v>
      </c>
      <c r="G30" s="15">
        <v>2.4910000000000001</v>
      </c>
      <c r="H30" s="15">
        <v>2.6280000000000001</v>
      </c>
      <c r="I30" s="15">
        <v>2.7690000000000001</v>
      </c>
      <c r="J30" s="39">
        <v>0</v>
      </c>
      <c r="K30" s="39">
        <v>165</v>
      </c>
      <c r="O30" s="40" t="str">
        <f t="shared" si="1"/>
        <v>3204</v>
      </c>
      <c r="P30" s="39">
        <f t="shared" si="2"/>
        <v>165</v>
      </c>
      <c r="Q30" s="18">
        <f t="shared" si="3"/>
        <v>246.97155600000002</v>
      </c>
    </row>
    <row r="31" spans="1:17" x14ac:dyDescent="0.25">
      <c r="A31" s="40" t="s">
        <v>356</v>
      </c>
      <c r="B31" s="3">
        <v>39.116999999999997</v>
      </c>
      <c r="C31" s="3">
        <v>44.942999999999998</v>
      </c>
      <c r="D31" s="3">
        <v>44.942999999999998</v>
      </c>
      <c r="E31" s="3">
        <v>42.506999999999998</v>
      </c>
      <c r="F31" s="3">
        <v>44.942999999999998</v>
      </c>
      <c r="G31" s="15">
        <v>2.4910000000000001</v>
      </c>
      <c r="H31" s="15">
        <v>2.6280000000000001</v>
      </c>
      <c r="I31" s="15">
        <v>2.7690000000000001</v>
      </c>
      <c r="J31" s="39">
        <v>0</v>
      </c>
      <c r="K31" s="39">
        <v>103</v>
      </c>
      <c r="O31" s="40" t="str">
        <f t="shared" si="1"/>
        <v>3205</v>
      </c>
      <c r="P31" s="39">
        <f t="shared" si="2"/>
        <v>103</v>
      </c>
      <c r="Q31" s="18">
        <f t="shared" si="3"/>
        <v>118.110204</v>
      </c>
    </row>
    <row r="32" spans="1:17" x14ac:dyDescent="0.25">
      <c r="A32" s="40" t="s">
        <v>357</v>
      </c>
      <c r="B32" s="3">
        <v>151.35499999999999</v>
      </c>
      <c r="C32" s="3">
        <v>174.762</v>
      </c>
      <c r="D32" s="3">
        <v>188.63900000000001</v>
      </c>
      <c r="E32" s="3">
        <v>173.04400000000001</v>
      </c>
      <c r="F32" s="3">
        <v>172.88900000000001</v>
      </c>
      <c r="G32" s="15">
        <v>2.4910000000000001</v>
      </c>
      <c r="H32" s="15">
        <v>2.6280000000000001</v>
      </c>
      <c r="I32" s="15">
        <v>2.7690000000000001</v>
      </c>
      <c r="J32" s="39">
        <v>0</v>
      </c>
      <c r="K32" s="39">
        <v>174</v>
      </c>
      <c r="O32" s="40" t="str">
        <f t="shared" si="1"/>
        <v>3206</v>
      </c>
      <c r="P32" s="39">
        <f t="shared" si="2"/>
        <v>174</v>
      </c>
      <c r="Q32" s="18">
        <f t="shared" si="3"/>
        <v>459.27453600000001</v>
      </c>
    </row>
    <row r="33" spans="1:17" x14ac:dyDescent="0.25">
      <c r="A33" s="40" t="s">
        <v>358</v>
      </c>
      <c r="B33" s="3">
        <v>336.00200000000001</v>
      </c>
      <c r="C33" s="3">
        <v>364.19900000000001</v>
      </c>
      <c r="D33" s="3">
        <v>387.608</v>
      </c>
      <c r="E33" s="3">
        <v>365.137</v>
      </c>
      <c r="F33" s="3">
        <v>345.291</v>
      </c>
      <c r="G33" s="15">
        <v>2.4910000000000001</v>
      </c>
      <c r="H33" s="15">
        <v>2.6280000000000001</v>
      </c>
      <c r="I33" s="15">
        <v>2.7690000000000001</v>
      </c>
      <c r="J33" s="39">
        <v>0</v>
      </c>
      <c r="K33" s="39">
        <v>605</v>
      </c>
      <c r="O33" s="40" t="str">
        <f t="shared" si="1"/>
        <v>3207</v>
      </c>
      <c r="P33" s="39">
        <f t="shared" si="2"/>
        <v>605</v>
      </c>
      <c r="Q33" s="18">
        <f t="shared" si="3"/>
        <v>957.11497200000008</v>
      </c>
    </row>
    <row r="34" spans="1:17" x14ac:dyDescent="0.25">
      <c r="A34" s="40" t="s">
        <v>359</v>
      </c>
      <c r="B34" s="3">
        <v>399.93299999999999</v>
      </c>
      <c r="C34" s="3">
        <v>415.589</v>
      </c>
      <c r="D34" s="3">
        <v>442.74299999999999</v>
      </c>
      <c r="E34" s="3">
        <v>428.48</v>
      </c>
      <c r="F34" s="3">
        <v>428.47199999999998</v>
      </c>
      <c r="G34" s="15">
        <v>2.4910000000000001</v>
      </c>
      <c r="H34" s="15">
        <v>2.6280000000000001</v>
      </c>
      <c r="I34" s="15">
        <v>2.7690000000000001</v>
      </c>
      <c r="J34" s="39">
        <v>0</v>
      </c>
      <c r="K34" s="39">
        <v>989</v>
      </c>
      <c r="O34" s="40" t="str">
        <f t="shared" si="1"/>
        <v>3208</v>
      </c>
      <c r="P34" s="39">
        <f t="shared" si="2"/>
        <v>989</v>
      </c>
      <c r="Q34" s="18">
        <f t="shared" si="3"/>
        <v>1092.1678919999999</v>
      </c>
    </row>
    <row r="35" spans="1:17" x14ac:dyDescent="0.25">
      <c r="A35" s="40" t="s">
        <v>360</v>
      </c>
      <c r="B35" s="3">
        <v>328.25</v>
      </c>
      <c r="C35" s="3">
        <v>365.5</v>
      </c>
      <c r="D35" s="3">
        <v>399.61799999999999</v>
      </c>
      <c r="E35" s="3">
        <v>369.88400000000001</v>
      </c>
      <c r="F35" s="3">
        <v>370.17099999999999</v>
      </c>
      <c r="G35" s="15">
        <v>2.4910000000000001</v>
      </c>
      <c r="H35" s="15">
        <v>2.6280000000000001</v>
      </c>
      <c r="I35" s="15">
        <v>2.7690000000000001</v>
      </c>
      <c r="J35" s="39">
        <v>0</v>
      </c>
      <c r="K35" s="39">
        <v>902</v>
      </c>
      <c r="O35" s="40" t="str">
        <f t="shared" si="1"/>
        <v>3209</v>
      </c>
      <c r="P35" s="39">
        <f t="shared" si="2"/>
        <v>902</v>
      </c>
      <c r="Q35" s="18">
        <f t="shared" si="3"/>
        <v>960.53399999999999</v>
      </c>
    </row>
    <row r="36" spans="1:17" x14ac:dyDescent="0.25">
      <c r="A36" s="40" t="s">
        <v>361</v>
      </c>
      <c r="B36" s="3">
        <v>25.013999999999999</v>
      </c>
      <c r="C36" s="3">
        <v>29.792000000000002</v>
      </c>
      <c r="D36" s="3">
        <v>36.402000000000001</v>
      </c>
      <c r="E36" s="3">
        <v>34.012999999999998</v>
      </c>
      <c r="F36" s="3">
        <v>29.52</v>
      </c>
      <c r="G36" s="15">
        <v>2.4910000000000001</v>
      </c>
      <c r="H36" s="15">
        <v>2.6280000000000001</v>
      </c>
      <c r="I36" s="15">
        <v>2.7690000000000001</v>
      </c>
      <c r="J36" s="39">
        <v>0</v>
      </c>
      <c r="K36" s="39">
        <v>42</v>
      </c>
      <c r="O36" s="40" t="str">
        <f t="shared" si="1"/>
        <v>3210</v>
      </c>
      <c r="P36" s="39">
        <f t="shared" si="2"/>
        <v>42</v>
      </c>
      <c r="Q36" s="18">
        <f t="shared" si="3"/>
        <v>78.293376000000009</v>
      </c>
    </row>
    <row r="37" spans="1:17" x14ac:dyDescent="0.25">
      <c r="A37" s="40" t="s">
        <v>362</v>
      </c>
      <c r="B37" s="3">
        <v>17.478999999999999</v>
      </c>
      <c r="C37" s="3">
        <v>19.010000000000002</v>
      </c>
      <c r="D37" s="3">
        <v>21.279</v>
      </c>
      <c r="E37" s="3">
        <v>20.555</v>
      </c>
      <c r="F37" s="3">
        <v>18.041</v>
      </c>
      <c r="G37" s="15">
        <v>2.4910000000000001</v>
      </c>
      <c r="H37" s="15">
        <v>2.6280000000000001</v>
      </c>
      <c r="I37" s="15">
        <v>2.7690000000000001</v>
      </c>
      <c r="J37" s="39">
        <v>0</v>
      </c>
      <c r="K37" s="39">
        <v>32</v>
      </c>
      <c r="O37" s="40" t="str">
        <f t="shared" si="1"/>
        <v>3211</v>
      </c>
      <c r="P37" s="39">
        <f t="shared" si="2"/>
        <v>32</v>
      </c>
      <c r="Q37" s="18">
        <f t="shared" si="3"/>
        <v>49.958280000000009</v>
      </c>
    </row>
    <row r="38" spans="1:17" x14ac:dyDescent="0.25">
      <c r="A38" s="40" t="s">
        <v>363</v>
      </c>
      <c r="B38" s="3">
        <v>5.9669999999999996</v>
      </c>
      <c r="C38" s="3">
        <v>8.7729999999999997</v>
      </c>
      <c r="D38" s="3">
        <v>11.994</v>
      </c>
      <c r="E38" s="3">
        <v>7.2809999999999997</v>
      </c>
      <c r="F38" s="3">
        <v>2.1949999999999998</v>
      </c>
      <c r="G38" s="15">
        <v>2.4910000000000001</v>
      </c>
      <c r="H38" s="15">
        <v>2.6280000000000001</v>
      </c>
      <c r="I38" s="15">
        <v>2.7690000000000001</v>
      </c>
      <c r="J38" s="39">
        <v>0</v>
      </c>
      <c r="K38" s="39">
        <v>7</v>
      </c>
      <c r="O38" s="40" t="str">
        <f t="shared" si="1"/>
        <v>3212</v>
      </c>
      <c r="P38" s="39">
        <f t="shared" si="2"/>
        <v>7</v>
      </c>
      <c r="Q38" s="18">
        <f t="shared" si="3"/>
        <v>23.055444000000001</v>
      </c>
    </row>
    <row r="39" spans="1:17" x14ac:dyDescent="0.25">
      <c r="A39" s="40" t="s">
        <v>364</v>
      </c>
      <c r="B39" s="3">
        <v>68.313000000000002</v>
      </c>
      <c r="C39" s="3">
        <v>81.94</v>
      </c>
      <c r="D39" s="3">
        <v>90.878</v>
      </c>
      <c r="E39" s="3">
        <v>78.963999999999999</v>
      </c>
      <c r="F39" s="3">
        <v>84.114999999999995</v>
      </c>
      <c r="G39" s="15">
        <v>2.2519999999999998</v>
      </c>
      <c r="H39" s="15">
        <v>2.375</v>
      </c>
      <c r="I39" s="15">
        <v>2.5030000000000001</v>
      </c>
      <c r="J39" s="39">
        <v>0</v>
      </c>
      <c r="K39" s="39">
        <v>109</v>
      </c>
      <c r="O39" s="40" t="str">
        <f t="shared" si="1"/>
        <v>3213</v>
      </c>
      <c r="P39" s="39">
        <f t="shared" si="2"/>
        <v>109</v>
      </c>
      <c r="Q39" s="18">
        <f t="shared" si="3"/>
        <v>194.60749999999999</v>
      </c>
    </row>
    <row r="40" spans="1:17" x14ac:dyDescent="0.25">
      <c r="A40" s="40" t="s">
        <v>365</v>
      </c>
      <c r="B40" s="3">
        <v>23.084</v>
      </c>
      <c r="C40" s="3">
        <v>25.106000000000002</v>
      </c>
      <c r="D40" s="3">
        <v>25.106000000000002</v>
      </c>
      <c r="E40" s="3">
        <v>23.103999999999999</v>
      </c>
      <c r="F40" s="3">
        <v>22.02</v>
      </c>
      <c r="G40" s="15">
        <v>2.2519999999999998</v>
      </c>
      <c r="H40" s="15">
        <v>2.375</v>
      </c>
      <c r="I40" s="15">
        <v>2.5030000000000001</v>
      </c>
      <c r="J40" s="39">
        <v>0</v>
      </c>
      <c r="K40" s="39">
        <v>54</v>
      </c>
      <c r="O40" s="40" t="str">
        <f t="shared" si="1"/>
        <v>3214</v>
      </c>
      <c r="P40" s="39">
        <f t="shared" si="2"/>
        <v>54</v>
      </c>
      <c r="Q40" s="18">
        <f t="shared" si="3"/>
        <v>59.626750000000001</v>
      </c>
    </row>
    <row r="41" spans="1:17" x14ac:dyDescent="0.25">
      <c r="A41" s="40" t="s">
        <v>366</v>
      </c>
      <c r="B41" s="3">
        <v>123.56399999999999</v>
      </c>
      <c r="C41" s="3">
        <v>140.36699999999999</v>
      </c>
      <c r="D41" s="3">
        <v>162.35499999999999</v>
      </c>
      <c r="E41" s="3">
        <v>140.904</v>
      </c>
      <c r="F41" s="3">
        <v>147.18899999999999</v>
      </c>
      <c r="G41" s="15">
        <v>2.4910000000000001</v>
      </c>
      <c r="H41" s="15">
        <v>2.6280000000000001</v>
      </c>
      <c r="I41" s="15">
        <v>2.7690000000000001</v>
      </c>
      <c r="J41" s="39">
        <v>0</v>
      </c>
      <c r="K41" s="39">
        <v>366</v>
      </c>
      <c r="O41" s="40" t="str">
        <f t="shared" si="1"/>
        <v>3215</v>
      </c>
      <c r="P41" s="39">
        <f t="shared" si="2"/>
        <v>366</v>
      </c>
      <c r="Q41" s="18">
        <f t="shared" si="3"/>
        <v>368.88447600000001</v>
      </c>
    </row>
    <row r="42" spans="1:17" x14ac:dyDescent="0.25">
      <c r="A42" s="40" t="s">
        <v>367</v>
      </c>
      <c r="B42" s="3">
        <v>303.75200000000001</v>
      </c>
      <c r="C42" s="3">
        <v>326.90499999999997</v>
      </c>
      <c r="D42" s="3">
        <v>351.12</v>
      </c>
      <c r="E42" s="3">
        <v>330.79399999999998</v>
      </c>
      <c r="F42" s="3">
        <v>338.48399999999998</v>
      </c>
      <c r="G42" s="15">
        <v>2.4910000000000001</v>
      </c>
      <c r="H42" s="15">
        <v>2.6280000000000001</v>
      </c>
      <c r="I42" s="15">
        <v>2.7690000000000001</v>
      </c>
      <c r="J42" s="39">
        <v>0</v>
      </c>
      <c r="K42" s="39">
        <v>643</v>
      </c>
      <c r="O42" s="40" t="str">
        <f t="shared" si="1"/>
        <v>3216</v>
      </c>
      <c r="P42" s="39">
        <f t="shared" si="2"/>
        <v>643</v>
      </c>
      <c r="Q42" s="18">
        <f t="shared" si="3"/>
        <v>859.10633999999993</v>
      </c>
    </row>
    <row r="43" spans="1:17" x14ac:dyDescent="0.25">
      <c r="A43" s="40" t="s">
        <v>368</v>
      </c>
      <c r="B43" s="3">
        <v>113.42</v>
      </c>
      <c r="C43" s="3">
        <v>128.565</v>
      </c>
      <c r="D43" s="3">
        <v>146.679</v>
      </c>
      <c r="E43" s="3">
        <v>128.41200000000001</v>
      </c>
      <c r="F43" s="3">
        <v>121.642</v>
      </c>
      <c r="G43" s="15">
        <v>2.4910000000000001</v>
      </c>
      <c r="H43" s="15">
        <v>2.6280000000000001</v>
      </c>
      <c r="I43" s="15">
        <v>2.7690000000000001</v>
      </c>
      <c r="J43" s="39">
        <v>0</v>
      </c>
      <c r="K43" s="39">
        <v>253</v>
      </c>
      <c r="O43" s="40" t="str">
        <f t="shared" si="1"/>
        <v>3217</v>
      </c>
      <c r="P43" s="39">
        <f t="shared" si="2"/>
        <v>253</v>
      </c>
      <c r="Q43" s="18">
        <f t="shared" si="3"/>
        <v>337.86882000000003</v>
      </c>
    </row>
    <row r="44" spans="1:17" x14ac:dyDescent="0.25">
      <c r="A44" s="40" t="s">
        <v>369</v>
      </c>
      <c r="B44" s="3">
        <v>299.012</v>
      </c>
      <c r="C44" s="3">
        <v>346.3</v>
      </c>
      <c r="D44" s="3">
        <v>421.584</v>
      </c>
      <c r="E44" s="3">
        <v>343.89299999999997</v>
      </c>
      <c r="F44" s="3">
        <v>389.70299999999997</v>
      </c>
      <c r="G44" s="15">
        <v>2.4910000000000001</v>
      </c>
      <c r="H44" s="15">
        <v>2.6280000000000001</v>
      </c>
      <c r="I44" s="15">
        <v>2.7690000000000001</v>
      </c>
      <c r="J44" s="39">
        <v>0</v>
      </c>
      <c r="K44" s="39">
        <v>578</v>
      </c>
      <c r="O44" s="40" t="str">
        <f t="shared" si="1"/>
        <v>3218</v>
      </c>
      <c r="P44" s="39">
        <f t="shared" si="2"/>
        <v>578</v>
      </c>
      <c r="Q44" s="18">
        <f t="shared" si="3"/>
        <v>910.07640000000004</v>
      </c>
    </row>
    <row r="45" spans="1:17" x14ac:dyDescent="0.25">
      <c r="A45" s="40" t="s">
        <v>370</v>
      </c>
      <c r="B45" s="3">
        <v>207.84</v>
      </c>
      <c r="C45" s="3">
        <v>212.78299999999999</v>
      </c>
      <c r="D45" s="3">
        <v>217.72900000000001</v>
      </c>
      <c r="E45" s="3">
        <v>211.28800000000001</v>
      </c>
      <c r="F45" s="3">
        <v>205.40299999999999</v>
      </c>
      <c r="G45" s="15">
        <v>2.2519999999999998</v>
      </c>
      <c r="H45" s="15">
        <v>2.375</v>
      </c>
      <c r="I45" s="15">
        <v>2.5030000000000001</v>
      </c>
      <c r="J45" s="39">
        <v>0</v>
      </c>
      <c r="K45" s="39">
        <v>478</v>
      </c>
      <c r="O45" s="40" t="str">
        <f t="shared" si="1"/>
        <v>3219</v>
      </c>
      <c r="P45" s="39">
        <f t="shared" si="2"/>
        <v>478</v>
      </c>
      <c r="Q45" s="18">
        <f t="shared" si="3"/>
        <v>505.35962499999999</v>
      </c>
    </row>
    <row r="46" spans="1:17" x14ac:dyDescent="0.25">
      <c r="A46" s="40" t="s">
        <v>371</v>
      </c>
      <c r="B46" s="3">
        <v>66.534999999999997</v>
      </c>
      <c r="C46" s="3">
        <v>90.852000000000004</v>
      </c>
      <c r="D46" s="3">
        <v>128.709</v>
      </c>
      <c r="E46" s="3">
        <v>101.343</v>
      </c>
      <c r="F46" s="3">
        <v>104.94199999999999</v>
      </c>
      <c r="G46" s="15">
        <v>2.2519999999999998</v>
      </c>
      <c r="H46" s="15">
        <v>2.375</v>
      </c>
      <c r="I46" s="15">
        <v>2.5030000000000001</v>
      </c>
      <c r="J46" s="39">
        <v>0</v>
      </c>
      <c r="K46" s="39">
        <v>58</v>
      </c>
      <c r="O46" s="40" t="str">
        <f t="shared" si="1"/>
        <v>3220</v>
      </c>
      <c r="P46" s="39">
        <f t="shared" si="2"/>
        <v>58</v>
      </c>
      <c r="Q46" s="18">
        <f t="shared" si="3"/>
        <v>215.77350000000001</v>
      </c>
    </row>
    <row r="47" spans="1:17" x14ac:dyDescent="0.25">
      <c r="A47" s="40" t="s">
        <v>372</v>
      </c>
      <c r="B47" s="3">
        <v>30.105</v>
      </c>
      <c r="C47" s="3">
        <v>31.986999999999998</v>
      </c>
      <c r="D47" s="3">
        <v>32.53</v>
      </c>
      <c r="E47" s="3">
        <v>31.452000000000002</v>
      </c>
      <c r="F47" s="3">
        <v>32.53</v>
      </c>
      <c r="G47" s="15">
        <v>2.2519999999999998</v>
      </c>
      <c r="H47" s="15">
        <v>2.375</v>
      </c>
      <c r="I47" s="15">
        <v>2.5030000000000001</v>
      </c>
      <c r="J47" s="39">
        <v>0</v>
      </c>
      <c r="K47" s="39">
        <v>46</v>
      </c>
      <c r="O47" s="40" t="str">
        <f t="shared" si="1"/>
        <v>3221</v>
      </c>
      <c r="P47" s="39">
        <f t="shared" si="2"/>
        <v>46</v>
      </c>
      <c r="Q47" s="18">
        <f t="shared" si="3"/>
        <v>75.969124999999991</v>
      </c>
    </row>
    <row r="48" spans="1:17" x14ac:dyDescent="0.25">
      <c r="A48" s="40" t="s">
        <v>373</v>
      </c>
      <c r="B48" s="3">
        <v>806.86300000000006</v>
      </c>
      <c r="C48" s="3">
        <v>821.22900000000004</v>
      </c>
      <c r="D48" s="3">
        <v>837.62400000000002</v>
      </c>
      <c r="E48" s="3">
        <v>820.61900000000003</v>
      </c>
      <c r="F48" s="3">
        <v>829.44600000000003</v>
      </c>
      <c r="G48" s="15">
        <v>2.66</v>
      </c>
      <c r="H48" s="15">
        <v>2.806</v>
      </c>
      <c r="I48" s="15">
        <v>2.956</v>
      </c>
      <c r="J48" s="39">
        <v>0</v>
      </c>
      <c r="K48" s="39">
        <v>2070</v>
      </c>
      <c r="O48" s="40" t="str">
        <f t="shared" si="1"/>
        <v>3222</v>
      </c>
      <c r="P48" s="39">
        <f t="shared" si="2"/>
        <v>2070</v>
      </c>
      <c r="Q48" s="18">
        <f t="shared" si="3"/>
        <v>2304.3685740000001</v>
      </c>
    </row>
    <row r="49" spans="1:17" x14ac:dyDescent="0.25">
      <c r="A49" s="40" t="s">
        <v>374</v>
      </c>
      <c r="B49" s="3">
        <v>31.341999999999999</v>
      </c>
      <c r="C49" s="3">
        <v>34.125999999999998</v>
      </c>
      <c r="D49" s="3">
        <v>35.415999999999997</v>
      </c>
      <c r="E49" s="3">
        <v>30.63</v>
      </c>
      <c r="F49" s="3">
        <v>25.204000000000001</v>
      </c>
      <c r="G49" s="15">
        <v>2.4910000000000001</v>
      </c>
      <c r="H49" s="15">
        <v>2.6280000000000001</v>
      </c>
      <c r="I49" s="15">
        <v>2.7690000000000001</v>
      </c>
      <c r="J49" s="39">
        <v>0</v>
      </c>
      <c r="K49" s="39">
        <v>90</v>
      </c>
      <c r="O49" s="40" t="str">
        <f t="shared" si="1"/>
        <v>3224</v>
      </c>
      <c r="P49" s="39">
        <f t="shared" si="2"/>
        <v>90</v>
      </c>
      <c r="Q49" s="18">
        <f t="shared" si="3"/>
        <v>89.683127999999996</v>
      </c>
    </row>
    <row r="50" spans="1:17" x14ac:dyDescent="0.25">
      <c r="A50" s="40" t="s">
        <v>375</v>
      </c>
      <c r="B50" s="3">
        <v>222.94900000000001</v>
      </c>
      <c r="C50" s="3">
        <v>227.607</v>
      </c>
      <c r="D50" s="3">
        <v>231.95</v>
      </c>
      <c r="E50" s="3">
        <v>224.27</v>
      </c>
      <c r="F50" s="3">
        <v>219.15299999999999</v>
      </c>
      <c r="G50" s="15">
        <v>2.2519999999999998</v>
      </c>
      <c r="H50" s="15">
        <v>2.375</v>
      </c>
      <c r="I50" s="15">
        <v>2.5030000000000001</v>
      </c>
      <c r="J50" s="39">
        <v>0</v>
      </c>
      <c r="K50" s="39">
        <v>546</v>
      </c>
      <c r="O50" s="40" t="str">
        <f t="shared" si="1"/>
        <v>3225</v>
      </c>
      <c r="P50" s="39">
        <f t="shared" si="2"/>
        <v>546</v>
      </c>
      <c r="Q50" s="18">
        <f t="shared" si="3"/>
        <v>540.56662500000004</v>
      </c>
    </row>
    <row r="51" spans="1:17" x14ac:dyDescent="0.25">
      <c r="A51" s="40" t="s">
        <v>376</v>
      </c>
      <c r="B51" s="3">
        <v>454.38400000000001</v>
      </c>
      <c r="C51" s="3">
        <v>481.80599999999998</v>
      </c>
      <c r="D51" s="3">
        <v>514.09400000000005</v>
      </c>
      <c r="E51" s="3">
        <v>485.62400000000002</v>
      </c>
      <c r="F51" s="3">
        <v>486.57600000000002</v>
      </c>
      <c r="G51" s="15">
        <v>2.2519999999999998</v>
      </c>
      <c r="H51" s="15">
        <v>2.375</v>
      </c>
      <c r="I51" s="15">
        <v>2.5030000000000001</v>
      </c>
      <c r="J51" s="39">
        <v>96</v>
      </c>
      <c r="K51" s="39">
        <v>971</v>
      </c>
      <c r="O51" s="40" t="str">
        <f t="shared" si="1"/>
        <v>3226</v>
      </c>
      <c r="P51" s="39">
        <f t="shared" si="2"/>
        <v>971</v>
      </c>
      <c r="Q51" s="18">
        <f t="shared" si="3"/>
        <v>1240.28925</v>
      </c>
    </row>
    <row r="52" spans="1:17" x14ac:dyDescent="0.25">
      <c r="A52" s="40" t="s">
        <v>377</v>
      </c>
      <c r="B52" s="3">
        <v>126.587</v>
      </c>
      <c r="C52" s="3">
        <v>135.65899999999999</v>
      </c>
      <c r="D52" s="3">
        <v>142.214</v>
      </c>
      <c r="E52" s="3">
        <v>134.613</v>
      </c>
      <c r="F52" s="3">
        <v>139.19900000000001</v>
      </c>
      <c r="G52" s="15">
        <v>2.2519999999999998</v>
      </c>
      <c r="H52" s="15">
        <v>2.375</v>
      </c>
      <c r="I52" s="15">
        <v>2.5030000000000001</v>
      </c>
      <c r="J52" s="39">
        <v>0</v>
      </c>
      <c r="K52" s="39">
        <v>244</v>
      </c>
      <c r="O52" s="40" t="str">
        <f t="shared" si="1"/>
        <v>3227</v>
      </c>
      <c r="P52" s="39">
        <f t="shared" si="2"/>
        <v>244</v>
      </c>
      <c r="Q52" s="18">
        <f t="shared" si="3"/>
        <v>322.19012499999997</v>
      </c>
    </row>
    <row r="53" spans="1:17" x14ac:dyDescent="0.25">
      <c r="A53" s="40" t="s">
        <v>378</v>
      </c>
      <c r="B53" s="3">
        <v>153.98699999999999</v>
      </c>
      <c r="C53" s="3">
        <v>153.98699999999999</v>
      </c>
      <c r="D53" s="3">
        <v>153.98699999999999</v>
      </c>
      <c r="E53" s="3">
        <v>153.81399999999999</v>
      </c>
      <c r="F53" s="3">
        <v>153.982</v>
      </c>
      <c r="G53" s="15">
        <v>2.2519999999999998</v>
      </c>
      <c r="H53" s="15">
        <v>2.375</v>
      </c>
      <c r="I53" s="15">
        <v>2.5030000000000001</v>
      </c>
      <c r="J53" s="39">
        <v>0</v>
      </c>
      <c r="K53" s="39">
        <v>521</v>
      </c>
      <c r="O53" s="40" t="str">
        <f t="shared" si="1"/>
        <v>3228</v>
      </c>
      <c r="P53" s="39">
        <f t="shared" si="2"/>
        <v>521</v>
      </c>
      <c r="Q53" s="18">
        <f t="shared" si="3"/>
        <v>365.71912499999996</v>
      </c>
    </row>
    <row r="54" spans="1:17" x14ac:dyDescent="0.25">
      <c r="A54" s="40" t="s">
        <v>379</v>
      </c>
      <c r="B54" s="3">
        <v>330.06700000000001</v>
      </c>
      <c r="C54" s="3">
        <v>345.07</v>
      </c>
      <c r="D54" s="3">
        <v>362.95299999999997</v>
      </c>
      <c r="E54" s="3">
        <v>347.04399999999998</v>
      </c>
      <c r="F54" s="3">
        <v>342.13299999999998</v>
      </c>
      <c r="G54" s="15">
        <v>2.6560000000000001</v>
      </c>
      <c r="H54" s="15">
        <v>2.802</v>
      </c>
      <c r="I54" s="15">
        <v>2.9529999999999998</v>
      </c>
      <c r="J54" s="39">
        <v>0</v>
      </c>
      <c r="K54" s="39">
        <v>721</v>
      </c>
      <c r="O54" s="40" t="str">
        <f t="shared" si="1"/>
        <v>3229</v>
      </c>
      <c r="P54" s="39">
        <f t="shared" si="2"/>
        <v>721</v>
      </c>
      <c r="Q54" s="18">
        <f t="shared" si="3"/>
        <v>966.88613999999995</v>
      </c>
    </row>
    <row r="55" spans="1:17" x14ac:dyDescent="0.25">
      <c r="A55" s="40" t="s">
        <v>380</v>
      </c>
      <c r="B55" s="3">
        <v>96.742999999999995</v>
      </c>
      <c r="C55" s="3">
        <v>102.86799999999999</v>
      </c>
      <c r="D55" s="3">
        <v>110.76</v>
      </c>
      <c r="E55" s="3">
        <v>100.821</v>
      </c>
      <c r="F55" s="3">
        <v>105.756</v>
      </c>
      <c r="G55" s="15">
        <v>2.66</v>
      </c>
      <c r="H55" s="15">
        <v>2.806</v>
      </c>
      <c r="I55" s="15">
        <v>2.956</v>
      </c>
      <c r="J55" s="39">
        <v>0</v>
      </c>
      <c r="K55" s="39">
        <v>494</v>
      </c>
      <c r="O55" s="40" t="str">
        <f t="shared" si="1"/>
        <v>3230</v>
      </c>
      <c r="P55" s="39">
        <f t="shared" si="2"/>
        <v>494</v>
      </c>
      <c r="Q55" s="18">
        <f t="shared" si="3"/>
        <v>288.64760799999999</v>
      </c>
    </row>
    <row r="56" spans="1:17" x14ac:dyDescent="0.25">
      <c r="A56" s="40" t="s">
        <v>381</v>
      </c>
      <c r="B56" s="3">
        <v>82.188999999999993</v>
      </c>
      <c r="C56" s="3">
        <v>89.968000000000004</v>
      </c>
      <c r="D56" s="3">
        <v>101.04</v>
      </c>
      <c r="E56" s="3">
        <v>91.572000000000003</v>
      </c>
      <c r="F56" s="3">
        <v>95.873999999999995</v>
      </c>
      <c r="G56" s="15">
        <v>2.66</v>
      </c>
      <c r="H56" s="15">
        <v>2.806</v>
      </c>
      <c r="I56" s="15">
        <v>2.956</v>
      </c>
      <c r="J56" s="39">
        <v>0</v>
      </c>
      <c r="K56" s="39">
        <v>182</v>
      </c>
      <c r="O56" s="40" t="str">
        <f t="shared" si="1"/>
        <v>3231</v>
      </c>
      <c r="P56" s="39">
        <f t="shared" si="2"/>
        <v>182</v>
      </c>
      <c r="Q56" s="18">
        <f t="shared" si="3"/>
        <v>252.450208</v>
      </c>
    </row>
    <row r="57" spans="1:17" x14ac:dyDescent="0.25">
      <c r="A57" s="40" t="s">
        <v>382</v>
      </c>
      <c r="B57" s="3">
        <v>33.008000000000003</v>
      </c>
      <c r="C57" s="3">
        <v>36.148000000000003</v>
      </c>
      <c r="D57" s="3">
        <v>42.073999999999998</v>
      </c>
      <c r="E57" s="3">
        <v>37.463000000000001</v>
      </c>
      <c r="F57" s="3">
        <v>39.366999999999997</v>
      </c>
      <c r="G57" s="15">
        <v>2.66</v>
      </c>
      <c r="H57" s="15">
        <v>2.806</v>
      </c>
      <c r="I57" s="15">
        <v>2.956</v>
      </c>
      <c r="J57" s="39">
        <v>0</v>
      </c>
      <c r="K57" s="39">
        <v>70</v>
      </c>
      <c r="O57" s="40" t="str">
        <f t="shared" si="1"/>
        <v>3232</v>
      </c>
      <c r="P57" s="39">
        <f t="shared" si="2"/>
        <v>70</v>
      </c>
      <c r="Q57" s="18">
        <f t="shared" si="3"/>
        <v>101.43128800000001</v>
      </c>
    </row>
    <row r="58" spans="1:17" x14ac:dyDescent="0.25">
      <c r="A58" s="40" t="s">
        <v>383</v>
      </c>
      <c r="B58" s="3">
        <v>199.33500000000001</v>
      </c>
      <c r="C58" s="3">
        <v>227.566</v>
      </c>
      <c r="D58" s="3">
        <v>258.07400000000001</v>
      </c>
      <c r="E58" s="3">
        <v>224.17099999999999</v>
      </c>
      <c r="F58" s="3">
        <v>244.98699999999999</v>
      </c>
      <c r="G58" s="15">
        <v>2.66</v>
      </c>
      <c r="H58" s="15">
        <v>2.806</v>
      </c>
      <c r="I58" s="15">
        <v>2.956</v>
      </c>
      <c r="J58" s="39">
        <v>0</v>
      </c>
      <c r="K58" s="39">
        <v>310</v>
      </c>
      <c r="O58" s="40" t="str">
        <f t="shared" si="1"/>
        <v>3233</v>
      </c>
      <c r="P58" s="39">
        <f t="shared" si="2"/>
        <v>310</v>
      </c>
      <c r="Q58" s="18">
        <f t="shared" si="3"/>
        <v>638.55019600000003</v>
      </c>
    </row>
    <row r="59" spans="1:17" x14ac:dyDescent="0.25">
      <c r="A59" s="40" t="s">
        <v>384</v>
      </c>
      <c r="B59" s="3">
        <v>195.715</v>
      </c>
      <c r="C59" s="3">
        <v>222.66499999999999</v>
      </c>
      <c r="D59" s="3">
        <v>253.511</v>
      </c>
      <c r="E59" s="3">
        <v>226.554</v>
      </c>
      <c r="F59" s="3">
        <v>234.523</v>
      </c>
      <c r="G59" s="15">
        <v>2.2519999999999998</v>
      </c>
      <c r="H59" s="15">
        <v>2.375</v>
      </c>
      <c r="I59" s="15">
        <v>2.5030000000000001</v>
      </c>
      <c r="J59" s="39">
        <v>0</v>
      </c>
      <c r="K59" s="39">
        <v>304</v>
      </c>
      <c r="O59" s="40" t="str">
        <f t="shared" si="1"/>
        <v>3234</v>
      </c>
      <c r="P59" s="39">
        <f t="shared" si="2"/>
        <v>304</v>
      </c>
      <c r="Q59" s="18">
        <f t="shared" si="3"/>
        <v>528.82937500000003</v>
      </c>
    </row>
    <row r="60" spans="1:17" x14ac:dyDescent="0.25">
      <c r="A60" s="40" t="s">
        <v>385</v>
      </c>
      <c r="B60" s="3">
        <v>45.463000000000001</v>
      </c>
      <c r="C60" s="3">
        <v>47.317999999999998</v>
      </c>
      <c r="D60" s="3">
        <v>47.317999999999998</v>
      </c>
      <c r="E60" s="3">
        <v>45.320999999999998</v>
      </c>
      <c r="F60" s="3">
        <v>47.317999999999998</v>
      </c>
      <c r="G60" s="15">
        <v>2.2519999999999998</v>
      </c>
      <c r="H60" s="15">
        <v>2.375</v>
      </c>
      <c r="I60" s="15">
        <v>2.5030000000000001</v>
      </c>
      <c r="J60" s="39">
        <v>0</v>
      </c>
      <c r="K60" s="39">
        <v>113</v>
      </c>
      <c r="O60" s="40" t="str">
        <f t="shared" si="1"/>
        <v>3235</v>
      </c>
      <c r="P60" s="39">
        <f t="shared" si="2"/>
        <v>113</v>
      </c>
      <c r="Q60" s="18">
        <f t="shared" si="3"/>
        <v>112.38024999999999</v>
      </c>
    </row>
    <row r="61" spans="1:17" x14ac:dyDescent="0.25">
      <c r="A61" s="40" t="s">
        <v>386</v>
      </c>
      <c r="B61" s="3">
        <v>331.22899999999998</v>
      </c>
      <c r="C61" s="3">
        <v>364.21199999999999</v>
      </c>
      <c r="D61" s="3">
        <v>389.86399999999998</v>
      </c>
      <c r="E61" s="3">
        <v>360.815</v>
      </c>
      <c r="F61" s="3">
        <v>378.38400000000001</v>
      </c>
      <c r="G61" s="15">
        <v>2.004</v>
      </c>
      <c r="H61" s="15">
        <v>2.113</v>
      </c>
      <c r="I61" s="15">
        <v>2.2269999999999999</v>
      </c>
      <c r="J61" s="39">
        <v>8</v>
      </c>
      <c r="K61" s="39">
        <v>556</v>
      </c>
      <c r="O61" s="40" t="str">
        <f t="shared" si="1"/>
        <v>3236</v>
      </c>
      <c r="P61" s="39">
        <f t="shared" si="2"/>
        <v>556</v>
      </c>
      <c r="Q61" s="18">
        <f t="shared" si="3"/>
        <v>777.57995599999992</v>
      </c>
    </row>
    <row r="62" spans="1:17" x14ac:dyDescent="0.25">
      <c r="A62" s="40" t="s">
        <v>387</v>
      </c>
      <c r="B62" s="3">
        <v>7.0170000000000003</v>
      </c>
      <c r="C62" s="3">
        <v>7.0270000000000001</v>
      </c>
      <c r="D62" s="3">
        <v>7.0270000000000001</v>
      </c>
      <c r="E62" s="3">
        <v>6.9329999999999998</v>
      </c>
      <c r="F62" s="3">
        <v>7.0270000000000001</v>
      </c>
      <c r="G62" s="15">
        <v>2.2519999999999998</v>
      </c>
      <c r="H62" s="15">
        <v>2.375</v>
      </c>
      <c r="I62" s="15">
        <v>2.5030000000000001</v>
      </c>
      <c r="J62" s="39">
        <v>0</v>
      </c>
      <c r="K62" s="39">
        <v>15</v>
      </c>
      <c r="O62" s="40" t="str">
        <f t="shared" si="1"/>
        <v>3238</v>
      </c>
      <c r="P62" s="39">
        <f t="shared" si="2"/>
        <v>15</v>
      </c>
      <c r="Q62" s="18">
        <f t="shared" si="3"/>
        <v>16.689125000000001</v>
      </c>
    </row>
    <row r="63" spans="1:17" x14ac:dyDescent="0.25">
      <c r="A63" s="40" t="s">
        <v>388</v>
      </c>
      <c r="B63" s="3">
        <v>85.031999999999996</v>
      </c>
      <c r="C63" s="3">
        <v>87.656999999999996</v>
      </c>
      <c r="D63" s="3">
        <v>90.396000000000001</v>
      </c>
      <c r="E63" s="3">
        <v>87.688999999999993</v>
      </c>
      <c r="F63" s="3">
        <v>89.001999999999995</v>
      </c>
      <c r="G63" s="15">
        <v>2.2519999999999998</v>
      </c>
      <c r="H63" s="15">
        <v>2.375</v>
      </c>
      <c r="I63" s="15">
        <v>2.5030000000000001</v>
      </c>
      <c r="J63" s="39">
        <v>0</v>
      </c>
      <c r="K63" s="39">
        <v>140</v>
      </c>
      <c r="O63" s="40" t="str">
        <f t="shared" si="1"/>
        <v>3239</v>
      </c>
      <c r="P63" s="39">
        <f t="shared" si="2"/>
        <v>140</v>
      </c>
      <c r="Q63" s="18">
        <f t="shared" si="3"/>
        <v>208.18537499999999</v>
      </c>
    </row>
    <row r="64" spans="1:17" x14ac:dyDescent="0.25">
      <c r="A64" s="40" t="s">
        <v>389</v>
      </c>
      <c r="B64" s="3">
        <v>804.55600000000004</v>
      </c>
      <c r="C64" s="3">
        <v>850.76900000000001</v>
      </c>
      <c r="D64" s="3">
        <v>912.35500000000002</v>
      </c>
      <c r="E64" s="3">
        <v>864.4</v>
      </c>
      <c r="F64" s="3">
        <v>869.89</v>
      </c>
      <c r="G64" s="15">
        <v>2.004</v>
      </c>
      <c r="H64" s="15">
        <v>2.113</v>
      </c>
      <c r="I64" s="15">
        <v>2.2269999999999999</v>
      </c>
      <c r="J64" s="39">
        <v>0</v>
      </c>
      <c r="K64" s="39">
        <v>1613</v>
      </c>
      <c r="O64" s="40" t="str">
        <f t="shared" si="1"/>
        <v>3240</v>
      </c>
      <c r="P64" s="39">
        <f t="shared" si="2"/>
        <v>1613</v>
      </c>
      <c r="Q64" s="18">
        <f t="shared" si="3"/>
        <v>1797.6748970000001</v>
      </c>
    </row>
    <row r="65" spans="1:17" x14ac:dyDescent="0.25">
      <c r="A65" s="40" t="s">
        <v>390</v>
      </c>
      <c r="B65" s="3">
        <v>673.60299999999995</v>
      </c>
      <c r="C65" s="3">
        <v>681.44799999999998</v>
      </c>
      <c r="D65" s="3">
        <v>688.15300000000002</v>
      </c>
      <c r="E65" s="3">
        <v>674.92600000000004</v>
      </c>
      <c r="F65" s="3">
        <v>685.36400000000003</v>
      </c>
      <c r="G65" s="15">
        <v>2.3050000000000002</v>
      </c>
      <c r="H65" s="15">
        <v>2.431</v>
      </c>
      <c r="I65" s="15">
        <v>2.5619999999999998</v>
      </c>
      <c r="J65" s="39">
        <v>0</v>
      </c>
      <c r="K65" s="39">
        <v>1672</v>
      </c>
      <c r="O65" s="40" t="str">
        <f t="shared" si="1"/>
        <v>3242</v>
      </c>
      <c r="P65" s="39">
        <f t="shared" si="2"/>
        <v>1672</v>
      </c>
      <c r="Q65" s="18">
        <f t="shared" si="3"/>
        <v>1656.6000879999999</v>
      </c>
    </row>
    <row r="66" spans="1:17" x14ac:dyDescent="0.25">
      <c r="A66" s="40" t="s">
        <v>391</v>
      </c>
      <c r="B66" s="3">
        <v>82.634</v>
      </c>
      <c r="C66" s="3">
        <v>91.21</v>
      </c>
      <c r="D66" s="3">
        <v>105.608</v>
      </c>
      <c r="E66" s="3">
        <v>92.382000000000005</v>
      </c>
      <c r="F66" s="3">
        <v>91.603999999999999</v>
      </c>
      <c r="G66" s="15">
        <v>2.004</v>
      </c>
      <c r="H66" s="15">
        <v>2.113</v>
      </c>
      <c r="I66" s="15">
        <v>2.2269999999999999</v>
      </c>
      <c r="J66" s="39">
        <v>0</v>
      </c>
      <c r="K66" s="39">
        <v>181</v>
      </c>
      <c r="O66" s="40" t="str">
        <f t="shared" si="1"/>
        <v>3243</v>
      </c>
      <c r="P66" s="39">
        <f t="shared" si="2"/>
        <v>181</v>
      </c>
      <c r="Q66" s="18">
        <f t="shared" si="3"/>
        <v>192.72672999999998</v>
      </c>
    </row>
    <row r="67" spans="1:17" x14ac:dyDescent="0.25">
      <c r="A67" s="40" t="s">
        <v>392</v>
      </c>
      <c r="B67" s="3">
        <v>397.755</v>
      </c>
      <c r="C67" s="3">
        <v>412.47699999999998</v>
      </c>
      <c r="D67" s="3">
        <v>432.68</v>
      </c>
      <c r="E67" s="3">
        <v>417.13499999999999</v>
      </c>
      <c r="F67" s="3">
        <v>424.197</v>
      </c>
      <c r="G67" s="15">
        <v>2.004</v>
      </c>
      <c r="H67" s="15">
        <v>2.113</v>
      </c>
      <c r="I67" s="15">
        <v>2.2269999999999999</v>
      </c>
      <c r="J67" s="39">
        <v>0</v>
      </c>
      <c r="K67" s="39">
        <v>951</v>
      </c>
      <c r="O67" s="40" t="str">
        <f t="shared" si="1"/>
        <v>3244</v>
      </c>
      <c r="P67" s="39">
        <f t="shared" si="2"/>
        <v>951</v>
      </c>
      <c r="Q67" s="18">
        <f t="shared" si="3"/>
        <v>871.56390099999999</v>
      </c>
    </row>
    <row r="68" spans="1:17" x14ac:dyDescent="0.25">
      <c r="A68" s="40" t="s">
        <v>393</v>
      </c>
      <c r="B68" s="3">
        <v>469.976</v>
      </c>
      <c r="C68" s="3">
        <v>473.97199999999998</v>
      </c>
      <c r="D68" s="3">
        <v>479.005</v>
      </c>
      <c r="E68" s="3">
        <v>474.61</v>
      </c>
      <c r="F68" s="3">
        <v>472.17200000000003</v>
      </c>
      <c r="G68" s="15">
        <v>2.004</v>
      </c>
      <c r="H68" s="15">
        <v>2.113</v>
      </c>
      <c r="I68" s="15">
        <v>2.2269999999999999</v>
      </c>
      <c r="J68" s="39">
        <v>0</v>
      </c>
      <c r="K68" s="39">
        <v>1225</v>
      </c>
      <c r="O68" s="40" t="str">
        <f t="shared" si="1"/>
        <v>3245</v>
      </c>
      <c r="P68" s="39">
        <f t="shared" si="2"/>
        <v>1225</v>
      </c>
      <c r="Q68" s="18">
        <f t="shared" si="3"/>
        <v>1001.502836</v>
      </c>
    </row>
    <row r="69" spans="1:17" x14ac:dyDescent="0.25">
      <c r="A69" s="40" t="s">
        <v>394</v>
      </c>
      <c r="B69" s="3">
        <v>627.46100000000001</v>
      </c>
      <c r="C69" s="3">
        <v>647.947</v>
      </c>
      <c r="D69" s="3">
        <v>667.50199999999995</v>
      </c>
      <c r="E69" s="3">
        <v>648.84400000000005</v>
      </c>
      <c r="F69" s="3">
        <v>650.95100000000002</v>
      </c>
      <c r="G69" s="15">
        <v>2.42</v>
      </c>
      <c r="H69" s="15">
        <v>2.5529999999999999</v>
      </c>
      <c r="I69" s="15">
        <v>2.69</v>
      </c>
      <c r="J69" s="39">
        <v>0</v>
      </c>
      <c r="K69" s="39">
        <v>1183</v>
      </c>
      <c r="O69" s="40" t="str">
        <f t="shared" ref="O69:O132" si="4">A69</f>
        <v>3246</v>
      </c>
      <c r="P69" s="39">
        <f t="shared" ref="P69:P132" si="5">K69</f>
        <v>1183</v>
      </c>
      <c r="Q69" s="18">
        <f t="shared" ref="Q69:Q132" si="6">C69*H69+J69</f>
        <v>1654.208691</v>
      </c>
    </row>
    <row r="70" spans="1:17" x14ac:dyDescent="0.25">
      <c r="A70" s="40" t="s">
        <v>395</v>
      </c>
      <c r="B70" s="3">
        <v>295.01499999999999</v>
      </c>
      <c r="C70" s="3">
        <v>302.971</v>
      </c>
      <c r="D70" s="3">
        <v>307.35899999999998</v>
      </c>
      <c r="E70" s="3">
        <v>302.161</v>
      </c>
      <c r="F70" s="3">
        <v>301.95800000000003</v>
      </c>
      <c r="G70" s="15">
        <v>2.3050000000000002</v>
      </c>
      <c r="H70" s="15">
        <v>2.431</v>
      </c>
      <c r="I70" s="15">
        <v>2.5619999999999998</v>
      </c>
      <c r="J70" s="39">
        <v>0</v>
      </c>
      <c r="K70" s="39">
        <v>769</v>
      </c>
      <c r="O70" s="40" t="str">
        <f t="shared" si="4"/>
        <v>3247</v>
      </c>
      <c r="P70" s="39">
        <f t="shared" si="5"/>
        <v>769</v>
      </c>
      <c r="Q70" s="18">
        <f t="shared" si="6"/>
        <v>736.52250100000003</v>
      </c>
    </row>
    <row r="71" spans="1:17" x14ac:dyDescent="0.25">
      <c r="A71" s="40" t="s">
        <v>396</v>
      </c>
      <c r="B71" s="3">
        <v>430.27600000000001</v>
      </c>
      <c r="C71" s="3">
        <v>443.02499999999998</v>
      </c>
      <c r="D71" s="3">
        <v>451.00799999999998</v>
      </c>
      <c r="E71" s="3">
        <v>429.565</v>
      </c>
      <c r="F71" s="3">
        <v>434.29199999999997</v>
      </c>
      <c r="G71" s="15">
        <v>2.3050000000000002</v>
      </c>
      <c r="H71" s="15">
        <v>2.431</v>
      </c>
      <c r="I71" s="15">
        <v>2.5619999999999998</v>
      </c>
      <c r="J71" s="39">
        <v>0</v>
      </c>
      <c r="K71" s="39">
        <v>948</v>
      </c>
      <c r="O71" s="40" t="str">
        <f t="shared" si="4"/>
        <v>3248</v>
      </c>
      <c r="P71" s="39">
        <f t="shared" si="5"/>
        <v>948</v>
      </c>
      <c r="Q71" s="18">
        <f t="shared" si="6"/>
        <v>1076.9937749999999</v>
      </c>
    </row>
    <row r="72" spans="1:17" x14ac:dyDescent="0.25">
      <c r="A72" s="40" t="s">
        <v>397</v>
      </c>
      <c r="B72" s="3">
        <v>570.1</v>
      </c>
      <c r="C72" s="3">
        <v>585.31899999999996</v>
      </c>
      <c r="D72" s="3">
        <v>603.31299999999999</v>
      </c>
      <c r="E72" s="3">
        <v>586.48900000000003</v>
      </c>
      <c r="F72" s="3">
        <v>594.58900000000006</v>
      </c>
      <c r="G72" s="15">
        <v>2.3050000000000002</v>
      </c>
      <c r="H72" s="15">
        <v>2.431</v>
      </c>
      <c r="I72" s="15">
        <v>2.5619999999999998</v>
      </c>
      <c r="J72" s="39">
        <v>12</v>
      </c>
      <c r="K72" s="39">
        <v>1451</v>
      </c>
      <c r="O72" s="40" t="str">
        <f t="shared" si="4"/>
        <v>3249</v>
      </c>
      <c r="P72" s="39">
        <f t="shared" si="5"/>
        <v>1451</v>
      </c>
      <c r="Q72" s="18">
        <f t="shared" si="6"/>
        <v>1434.9104889999999</v>
      </c>
    </row>
    <row r="73" spans="1:17" x14ac:dyDescent="0.25">
      <c r="A73" s="40" t="s">
        <v>398</v>
      </c>
      <c r="B73" s="3">
        <v>306.38299999999998</v>
      </c>
      <c r="C73" s="3">
        <v>318.56400000000002</v>
      </c>
      <c r="D73" s="3">
        <v>335.29199999999997</v>
      </c>
      <c r="E73" s="3">
        <v>314.351</v>
      </c>
      <c r="F73" s="3">
        <v>328.14</v>
      </c>
      <c r="G73" s="15">
        <v>2.66</v>
      </c>
      <c r="H73" s="15">
        <v>2.806</v>
      </c>
      <c r="I73" s="15">
        <v>2.956</v>
      </c>
      <c r="J73" s="39">
        <v>0</v>
      </c>
      <c r="K73" s="39">
        <v>867</v>
      </c>
      <c r="O73" s="40" t="str">
        <f t="shared" si="4"/>
        <v>3250</v>
      </c>
      <c r="P73" s="39">
        <f t="shared" si="5"/>
        <v>867</v>
      </c>
      <c r="Q73" s="18">
        <f t="shared" si="6"/>
        <v>893.8905840000001</v>
      </c>
    </row>
    <row r="74" spans="1:17" x14ac:dyDescent="0.25">
      <c r="A74" s="40" t="s">
        <v>399</v>
      </c>
      <c r="B74" s="3">
        <v>355.76400000000001</v>
      </c>
      <c r="C74" s="3">
        <v>381.05</v>
      </c>
      <c r="D74" s="3">
        <v>416.887</v>
      </c>
      <c r="E74" s="3">
        <v>378.02</v>
      </c>
      <c r="F74" s="3">
        <v>399.27300000000002</v>
      </c>
      <c r="G74" s="15">
        <v>2.66</v>
      </c>
      <c r="H74" s="15">
        <v>2.806</v>
      </c>
      <c r="I74" s="15">
        <v>2.956</v>
      </c>
      <c r="J74" s="39">
        <v>0</v>
      </c>
      <c r="K74" s="39">
        <v>720</v>
      </c>
      <c r="O74" s="40" t="str">
        <f t="shared" si="4"/>
        <v>3251</v>
      </c>
      <c r="P74" s="39">
        <f t="shared" si="5"/>
        <v>720</v>
      </c>
      <c r="Q74" s="18">
        <f t="shared" si="6"/>
        <v>1069.2263</v>
      </c>
    </row>
    <row r="75" spans="1:17" x14ac:dyDescent="0.25">
      <c r="A75" s="40" t="s">
        <v>400</v>
      </c>
      <c r="B75" s="3">
        <v>148.81100000000001</v>
      </c>
      <c r="C75" s="3">
        <v>166.149</v>
      </c>
      <c r="D75" s="3">
        <v>184.61500000000001</v>
      </c>
      <c r="E75" s="3">
        <v>164.06800000000001</v>
      </c>
      <c r="F75" s="3">
        <v>176.55500000000001</v>
      </c>
      <c r="G75" s="15">
        <v>2.66</v>
      </c>
      <c r="H75" s="15">
        <v>2.806</v>
      </c>
      <c r="I75" s="15">
        <v>2.956</v>
      </c>
      <c r="J75" s="39">
        <v>0</v>
      </c>
      <c r="K75" s="39">
        <v>291</v>
      </c>
      <c r="O75" s="40" t="str">
        <f t="shared" si="4"/>
        <v>3252</v>
      </c>
      <c r="P75" s="39">
        <f t="shared" si="5"/>
        <v>291</v>
      </c>
      <c r="Q75" s="18">
        <f t="shared" si="6"/>
        <v>466.21409399999999</v>
      </c>
    </row>
    <row r="76" spans="1:17" x14ac:dyDescent="0.25">
      <c r="A76" s="40" t="s">
        <v>401</v>
      </c>
      <c r="B76" s="3">
        <v>423.70400000000001</v>
      </c>
      <c r="C76" s="3">
        <v>432.09300000000002</v>
      </c>
      <c r="D76" s="3">
        <v>439.221</v>
      </c>
      <c r="E76" s="3">
        <v>427.57799999999997</v>
      </c>
      <c r="F76" s="3">
        <v>420.05099999999999</v>
      </c>
      <c r="G76" s="15">
        <v>2.42</v>
      </c>
      <c r="H76" s="15">
        <v>2.5529999999999999</v>
      </c>
      <c r="I76" s="15">
        <v>2.69</v>
      </c>
      <c r="J76" s="39">
        <v>0</v>
      </c>
      <c r="K76" s="39">
        <v>1127</v>
      </c>
      <c r="O76" s="40" t="str">
        <f t="shared" si="4"/>
        <v>3253</v>
      </c>
      <c r="P76" s="39">
        <f t="shared" si="5"/>
        <v>1127</v>
      </c>
      <c r="Q76" s="18">
        <f t="shared" si="6"/>
        <v>1103.133429</v>
      </c>
    </row>
    <row r="77" spans="1:17" x14ac:dyDescent="0.25">
      <c r="A77" s="40" t="s">
        <v>402</v>
      </c>
      <c r="B77" s="3">
        <v>459.24400000000003</v>
      </c>
      <c r="C77" s="3">
        <v>478.40300000000002</v>
      </c>
      <c r="D77" s="3">
        <v>491.67399999999998</v>
      </c>
      <c r="E77" s="3">
        <v>469.91699999999997</v>
      </c>
      <c r="F77" s="3">
        <v>481.892</v>
      </c>
      <c r="G77" s="15">
        <v>2.42</v>
      </c>
      <c r="H77" s="15">
        <v>2.5529999999999999</v>
      </c>
      <c r="I77" s="15">
        <v>2.69</v>
      </c>
      <c r="J77" s="39">
        <v>0</v>
      </c>
      <c r="K77" s="39">
        <v>1063</v>
      </c>
      <c r="O77" s="40" t="str">
        <f t="shared" si="4"/>
        <v>3254</v>
      </c>
      <c r="P77" s="39">
        <f t="shared" si="5"/>
        <v>1063</v>
      </c>
      <c r="Q77" s="18">
        <f t="shared" si="6"/>
        <v>1221.3628590000001</v>
      </c>
    </row>
    <row r="78" spans="1:17" x14ac:dyDescent="0.25">
      <c r="A78" s="40" t="s">
        <v>403</v>
      </c>
      <c r="B78" s="3">
        <v>314.762</v>
      </c>
      <c r="C78" s="3">
        <v>324.69799999999998</v>
      </c>
      <c r="D78" s="3">
        <v>336.43400000000003</v>
      </c>
      <c r="E78" s="3">
        <v>320.42200000000003</v>
      </c>
      <c r="F78" s="3">
        <v>330.87099999999998</v>
      </c>
      <c r="G78" s="15">
        <v>2.42</v>
      </c>
      <c r="H78" s="15">
        <v>2.5529999999999999</v>
      </c>
      <c r="I78" s="15">
        <v>2.69</v>
      </c>
      <c r="J78" s="39">
        <v>0</v>
      </c>
      <c r="K78" s="39">
        <v>854</v>
      </c>
      <c r="O78" s="40" t="str">
        <f t="shared" si="4"/>
        <v>3255</v>
      </c>
      <c r="P78" s="39">
        <f t="shared" si="5"/>
        <v>854</v>
      </c>
      <c r="Q78" s="18">
        <f t="shared" si="6"/>
        <v>828.95399399999997</v>
      </c>
    </row>
    <row r="79" spans="1:17" x14ac:dyDescent="0.25">
      <c r="A79" s="40" t="s">
        <v>404</v>
      </c>
      <c r="B79" s="3">
        <v>123.22799999999999</v>
      </c>
      <c r="C79" s="3">
        <v>131.07599999999999</v>
      </c>
      <c r="D79" s="3">
        <v>138.51900000000001</v>
      </c>
      <c r="E79" s="3">
        <v>128.428</v>
      </c>
      <c r="F79" s="3">
        <v>135.553</v>
      </c>
      <c r="G79" s="15">
        <v>2.66</v>
      </c>
      <c r="H79" s="15">
        <v>2.806</v>
      </c>
      <c r="I79" s="15">
        <v>2.956</v>
      </c>
      <c r="J79" s="39">
        <v>0</v>
      </c>
      <c r="K79" s="39">
        <v>276</v>
      </c>
      <c r="O79" s="40" t="str">
        <f t="shared" si="4"/>
        <v>3256</v>
      </c>
      <c r="P79" s="39">
        <f t="shared" si="5"/>
        <v>276</v>
      </c>
      <c r="Q79" s="18">
        <f t="shared" si="6"/>
        <v>367.79925600000001</v>
      </c>
    </row>
    <row r="80" spans="1:17" x14ac:dyDescent="0.25">
      <c r="A80" s="40" t="s">
        <v>405</v>
      </c>
      <c r="B80" s="3">
        <v>264.61799999999999</v>
      </c>
      <c r="C80" s="3">
        <v>270.36200000000002</v>
      </c>
      <c r="D80" s="3">
        <v>276.13900000000001</v>
      </c>
      <c r="E80" s="3">
        <v>263.90199999999999</v>
      </c>
      <c r="F80" s="3">
        <v>273.85700000000003</v>
      </c>
      <c r="G80" s="15">
        <v>2.66</v>
      </c>
      <c r="H80" s="15">
        <v>2.806</v>
      </c>
      <c r="I80" s="15">
        <v>2.956</v>
      </c>
      <c r="J80" s="39">
        <v>0</v>
      </c>
      <c r="K80" s="39">
        <v>635</v>
      </c>
      <c r="O80" s="40" t="str">
        <f t="shared" si="4"/>
        <v>3257</v>
      </c>
      <c r="P80" s="39">
        <f t="shared" si="5"/>
        <v>635</v>
      </c>
      <c r="Q80" s="18">
        <f t="shared" si="6"/>
        <v>758.63577200000009</v>
      </c>
    </row>
    <row r="81" spans="1:17" x14ac:dyDescent="0.25">
      <c r="A81" s="40" t="s">
        <v>406</v>
      </c>
      <c r="B81" s="3">
        <v>185.78399999999999</v>
      </c>
      <c r="C81" s="3">
        <v>205.90700000000001</v>
      </c>
      <c r="D81" s="3">
        <v>239.999</v>
      </c>
      <c r="E81" s="3">
        <v>212.25</v>
      </c>
      <c r="F81" s="3">
        <v>215.65199999999999</v>
      </c>
      <c r="G81" s="15">
        <v>2.66</v>
      </c>
      <c r="H81" s="15">
        <v>2.806</v>
      </c>
      <c r="I81" s="15">
        <v>2.956</v>
      </c>
      <c r="J81" s="39">
        <v>0</v>
      </c>
      <c r="K81" s="39">
        <v>385</v>
      </c>
      <c r="O81" s="40" t="str">
        <f t="shared" si="4"/>
        <v>3258</v>
      </c>
      <c r="P81" s="39">
        <f t="shared" si="5"/>
        <v>385</v>
      </c>
      <c r="Q81" s="18">
        <f t="shared" si="6"/>
        <v>577.77504199999998</v>
      </c>
    </row>
    <row r="82" spans="1:17" x14ac:dyDescent="0.25">
      <c r="A82" s="40" t="s">
        <v>407</v>
      </c>
      <c r="B82" s="3">
        <v>56.444000000000003</v>
      </c>
      <c r="C82" s="3">
        <v>66.146000000000001</v>
      </c>
      <c r="D82" s="3">
        <v>80.352999999999994</v>
      </c>
      <c r="E82" s="3">
        <v>69.218999999999994</v>
      </c>
      <c r="F82" s="3">
        <v>73.661000000000001</v>
      </c>
      <c r="G82" s="15">
        <v>2.66</v>
      </c>
      <c r="H82" s="15">
        <v>2.806</v>
      </c>
      <c r="I82" s="15">
        <v>2.956</v>
      </c>
      <c r="J82" s="39">
        <v>0</v>
      </c>
      <c r="K82" s="39">
        <v>118</v>
      </c>
      <c r="O82" s="40" t="str">
        <f t="shared" si="4"/>
        <v>3259</v>
      </c>
      <c r="P82" s="39">
        <f t="shared" si="5"/>
        <v>118</v>
      </c>
      <c r="Q82" s="18">
        <f t="shared" si="6"/>
        <v>185.60567600000002</v>
      </c>
    </row>
    <row r="83" spans="1:17" x14ac:dyDescent="0.25">
      <c r="A83" s="40" t="s">
        <v>408</v>
      </c>
      <c r="B83" s="3">
        <v>204.197</v>
      </c>
      <c r="C83" s="3">
        <v>242.404</v>
      </c>
      <c r="D83" s="3">
        <v>304.72500000000002</v>
      </c>
      <c r="E83" s="3">
        <v>255.56100000000001</v>
      </c>
      <c r="F83" s="3">
        <v>272.63799999999998</v>
      </c>
      <c r="G83" s="15">
        <v>2.66</v>
      </c>
      <c r="H83" s="15">
        <v>2.806</v>
      </c>
      <c r="I83" s="15">
        <v>2.956</v>
      </c>
      <c r="J83" s="39">
        <v>0</v>
      </c>
      <c r="K83" s="39">
        <v>375</v>
      </c>
      <c r="O83" s="40" t="str">
        <f t="shared" si="4"/>
        <v>3260</v>
      </c>
      <c r="P83" s="39">
        <f t="shared" si="5"/>
        <v>375</v>
      </c>
      <c r="Q83" s="18">
        <f t="shared" si="6"/>
        <v>680.18562399999996</v>
      </c>
    </row>
    <row r="84" spans="1:17" x14ac:dyDescent="0.25">
      <c r="A84" s="40" t="s">
        <v>409</v>
      </c>
      <c r="B84" s="3">
        <v>152.18899999999999</v>
      </c>
      <c r="C84" s="3">
        <v>158.827</v>
      </c>
      <c r="D84" s="3">
        <v>163.89699999999999</v>
      </c>
      <c r="E84" s="3">
        <v>157.404</v>
      </c>
      <c r="F84" s="3">
        <v>159.26400000000001</v>
      </c>
      <c r="G84" s="15">
        <v>2.004</v>
      </c>
      <c r="H84" s="15">
        <v>2.113</v>
      </c>
      <c r="I84" s="15">
        <v>2.2269999999999999</v>
      </c>
      <c r="J84" s="39">
        <v>0</v>
      </c>
      <c r="K84" s="39">
        <v>319</v>
      </c>
      <c r="O84" s="40" t="str">
        <f t="shared" si="4"/>
        <v>3261</v>
      </c>
      <c r="P84" s="39">
        <f t="shared" si="5"/>
        <v>319</v>
      </c>
      <c r="Q84" s="18">
        <f t="shared" si="6"/>
        <v>335.601451</v>
      </c>
    </row>
    <row r="85" spans="1:17" x14ac:dyDescent="0.25">
      <c r="A85" s="40" t="s">
        <v>410</v>
      </c>
      <c r="B85" s="3">
        <v>6.3360000000000003</v>
      </c>
      <c r="C85" s="3">
        <v>9.8770000000000007</v>
      </c>
      <c r="D85" s="3">
        <v>11.557</v>
      </c>
      <c r="E85" s="3">
        <v>7.4829999999999997</v>
      </c>
      <c r="F85" s="3">
        <v>2.6930000000000001</v>
      </c>
      <c r="G85" s="15">
        <v>2.004</v>
      </c>
      <c r="H85" s="15">
        <v>2.113</v>
      </c>
      <c r="I85" s="15">
        <v>2.2269999999999999</v>
      </c>
      <c r="J85" s="39">
        <v>0</v>
      </c>
      <c r="K85" s="39">
        <v>0</v>
      </c>
      <c r="O85" s="40" t="str">
        <f t="shared" si="4"/>
        <v>3262</v>
      </c>
      <c r="P85" s="39">
        <f t="shared" si="5"/>
        <v>0</v>
      </c>
      <c r="Q85" s="18">
        <f t="shared" si="6"/>
        <v>20.870101000000002</v>
      </c>
    </row>
    <row r="86" spans="1:17" x14ac:dyDescent="0.25">
      <c r="A86" s="40" t="s">
        <v>411</v>
      </c>
      <c r="B86" s="3">
        <v>1.488</v>
      </c>
      <c r="C86" s="3">
        <v>1.788</v>
      </c>
      <c r="D86" s="3">
        <v>1.788</v>
      </c>
      <c r="E86" s="3">
        <v>0.74</v>
      </c>
      <c r="F86" s="3">
        <v>0.86399999999999999</v>
      </c>
      <c r="G86" s="15">
        <v>2.004</v>
      </c>
      <c r="H86" s="15">
        <v>2.113</v>
      </c>
      <c r="I86" s="15">
        <v>2.2269999999999999</v>
      </c>
      <c r="J86" s="39">
        <v>0</v>
      </c>
      <c r="K86" s="39">
        <v>2</v>
      </c>
      <c r="O86" s="40" t="str">
        <f t="shared" si="4"/>
        <v>3263</v>
      </c>
      <c r="P86" s="39">
        <f t="shared" si="5"/>
        <v>2</v>
      </c>
      <c r="Q86" s="18">
        <f t="shared" si="6"/>
        <v>3.778044</v>
      </c>
    </row>
    <row r="87" spans="1:17" x14ac:dyDescent="0.25">
      <c r="A87" s="40" t="s">
        <v>412</v>
      </c>
      <c r="B87" s="3">
        <v>143.31100000000001</v>
      </c>
      <c r="C87" s="3">
        <v>154.52199999999999</v>
      </c>
      <c r="D87" s="3">
        <v>166.65199999999999</v>
      </c>
      <c r="E87" s="3">
        <v>150.958</v>
      </c>
      <c r="F87" s="3">
        <v>128.93700000000001</v>
      </c>
      <c r="G87" s="15">
        <v>2.004</v>
      </c>
      <c r="H87" s="15">
        <v>2.113</v>
      </c>
      <c r="I87" s="15">
        <v>2.2269999999999999</v>
      </c>
      <c r="J87" s="39">
        <v>0</v>
      </c>
      <c r="K87" s="39">
        <v>355</v>
      </c>
      <c r="O87" s="40" t="str">
        <f t="shared" si="4"/>
        <v>3264</v>
      </c>
      <c r="P87" s="39">
        <f t="shared" si="5"/>
        <v>355</v>
      </c>
      <c r="Q87" s="18">
        <f t="shared" si="6"/>
        <v>326.50498599999997</v>
      </c>
    </row>
    <row r="88" spans="1:17" x14ac:dyDescent="0.25">
      <c r="A88" s="40" t="s">
        <v>413</v>
      </c>
      <c r="B88" s="3">
        <v>161.63300000000001</v>
      </c>
      <c r="C88" s="3">
        <v>172.14099999999999</v>
      </c>
      <c r="D88" s="3">
        <v>189.125</v>
      </c>
      <c r="E88" s="3">
        <v>165.56299999999999</v>
      </c>
      <c r="F88" s="3">
        <v>167.453</v>
      </c>
      <c r="G88" s="15">
        <v>2.42</v>
      </c>
      <c r="H88" s="15">
        <v>2.5529999999999999</v>
      </c>
      <c r="I88" s="15">
        <v>2.69</v>
      </c>
      <c r="J88" s="39">
        <v>0</v>
      </c>
      <c r="K88" s="39">
        <v>384</v>
      </c>
      <c r="O88" s="40" t="str">
        <f t="shared" si="4"/>
        <v>3265</v>
      </c>
      <c r="P88" s="39">
        <f t="shared" si="5"/>
        <v>384</v>
      </c>
      <c r="Q88" s="18">
        <f t="shared" si="6"/>
        <v>439.47597299999995</v>
      </c>
    </row>
    <row r="89" spans="1:17" x14ac:dyDescent="0.25">
      <c r="A89" s="40" t="s">
        <v>414</v>
      </c>
      <c r="B89" s="3">
        <v>152.785</v>
      </c>
      <c r="C89" s="3">
        <v>168.262</v>
      </c>
      <c r="D89" s="3">
        <v>181.7</v>
      </c>
      <c r="E89" s="3">
        <v>156.27000000000001</v>
      </c>
      <c r="F89" s="3">
        <v>172.54599999999999</v>
      </c>
      <c r="G89" s="15">
        <v>2.42</v>
      </c>
      <c r="H89" s="15">
        <v>2.5529999999999999</v>
      </c>
      <c r="I89" s="15">
        <v>2.69</v>
      </c>
      <c r="J89" s="39">
        <v>0</v>
      </c>
      <c r="K89" s="39">
        <v>308</v>
      </c>
      <c r="O89" s="40" t="str">
        <f t="shared" si="4"/>
        <v>3266</v>
      </c>
      <c r="P89" s="39">
        <f t="shared" si="5"/>
        <v>308</v>
      </c>
      <c r="Q89" s="18">
        <f t="shared" si="6"/>
        <v>429.57288599999998</v>
      </c>
    </row>
    <row r="90" spans="1:17" x14ac:dyDescent="0.25">
      <c r="A90" s="40" t="s">
        <v>415</v>
      </c>
      <c r="B90" s="3">
        <v>203.809</v>
      </c>
      <c r="C90" s="3">
        <v>217.90700000000001</v>
      </c>
      <c r="D90" s="3">
        <v>228.87799999999999</v>
      </c>
      <c r="E90" s="3">
        <v>210.66800000000001</v>
      </c>
      <c r="F90" s="3">
        <v>225.82300000000001</v>
      </c>
      <c r="G90" s="15">
        <v>2.819</v>
      </c>
      <c r="H90" s="15">
        <v>2.9740000000000002</v>
      </c>
      <c r="I90" s="15">
        <v>3.133</v>
      </c>
      <c r="J90" s="39">
        <v>0</v>
      </c>
      <c r="K90" s="39">
        <v>517</v>
      </c>
      <c r="O90" s="40" t="str">
        <f t="shared" si="4"/>
        <v>3267</v>
      </c>
      <c r="P90" s="39">
        <f t="shared" si="5"/>
        <v>517</v>
      </c>
      <c r="Q90" s="18">
        <f t="shared" si="6"/>
        <v>648.05541800000003</v>
      </c>
    </row>
    <row r="91" spans="1:17" x14ac:dyDescent="0.25">
      <c r="A91" s="40" t="s">
        <v>416</v>
      </c>
      <c r="B91" s="3">
        <v>234.50399999999999</v>
      </c>
      <c r="C91" s="3">
        <v>249.47300000000001</v>
      </c>
      <c r="D91" s="3">
        <v>262.05399999999997</v>
      </c>
      <c r="E91" s="3">
        <v>246.90600000000001</v>
      </c>
      <c r="F91" s="3">
        <v>257.45800000000003</v>
      </c>
      <c r="G91" s="15">
        <v>2.819</v>
      </c>
      <c r="H91" s="15">
        <v>2.9740000000000002</v>
      </c>
      <c r="I91" s="15">
        <v>3.133</v>
      </c>
      <c r="J91" s="39">
        <v>0</v>
      </c>
      <c r="K91" s="39">
        <v>593</v>
      </c>
      <c r="O91" s="40" t="str">
        <f t="shared" si="4"/>
        <v>3268</v>
      </c>
      <c r="P91" s="39">
        <f t="shared" si="5"/>
        <v>593</v>
      </c>
      <c r="Q91" s="18">
        <f t="shared" si="6"/>
        <v>741.93270200000006</v>
      </c>
    </row>
    <row r="92" spans="1:17" x14ac:dyDescent="0.25">
      <c r="A92" s="40" t="s">
        <v>417</v>
      </c>
      <c r="B92" s="3">
        <v>107.8</v>
      </c>
      <c r="C92" s="3">
        <v>115.875</v>
      </c>
      <c r="D92" s="3">
        <v>127.471</v>
      </c>
      <c r="E92" s="3">
        <v>112.146</v>
      </c>
      <c r="F92" s="3">
        <v>118.41</v>
      </c>
      <c r="G92" s="15">
        <v>2.819</v>
      </c>
      <c r="H92" s="15">
        <v>2.9740000000000002</v>
      </c>
      <c r="I92" s="15">
        <v>3.133</v>
      </c>
      <c r="J92" s="39">
        <v>0</v>
      </c>
      <c r="K92" s="39">
        <v>221</v>
      </c>
      <c r="O92" s="40" t="str">
        <f t="shared" si="4"/>
        <v>3269</v>
      </c>
      <c r="P92" s="39">
        <f t="shared" si="5"/>
        <v>221</v>
      </c>
      <c r="Q92" s="18">
        <f t="shared" si="6"/>
        <v>344.61225000000002</v>
      </c>
    </row>
    <row r="93" spans="1:17" x14ac:dyDescent="0.25">
      <c r="A93" s="40" t="s">
        <v>418</v>
      </c>
      <c r="B93" s="3">
        <v>270.66000000000003</v>
      </c>
      <c r="C93" s="3">
        <v>308.53800000000001</v>
      </c>
      <c r="D93" s="3">
        <v>360.12599999999998</v>
      </c>
      <c r="E93" s="3">
        <v>306.80700000000002</v>
      </c>
      <c r="F93" s="3">
        <v>337.14100000000002</v>
      </c>
      <c r="G93" s="15">
        <v>2.819</v>
      </c>
      <c r="H93" s="15">
        <v>2.9740000000000002</v>
      </c>
      <c r="I93" s="15">
        <v>3.133</v>
      </c>
      <c r="J93" s="39">
        <v>0</v>
      </c>
      <c r="K93" s="39">
        <v>566</v>
      </c>
      <c r="O93" s="40" t="str">
        <f t="shared" si="4"/>
        <v>3270</v>
      </c>
      <c r="P93" s="39">
        <f t="shared" si="5"/>
        <v>566</v>
      </c>
      <c r="Q93" s="18">
        <f t="shared" si="6"/>
        <v>917.59201200000007</v>
      </c>
    </row>
    <row r="94" spans="1:17" x14ac:dyDescent="0.25">
      <c r="A94" s="40" t="s">
        <v>419</v>
      </c>
      <c r="B94" s="3">
        <v>294.488</v>
      </c>
      <c r="C94" s="3">
        <v>308.815</v>
      </c>
      <c r="D94" s="3">
        <v>332.03899999999999</v>
      </c>
      <c r="E94" s="3">
        <v>315.78800000000001</v>
      </c>
      <c r="F94" s="3">
        <v>320.44400000000002</v>
      </c>
      <c r="G94" s="15">
        <v>2.819</v>
      </c>
      <c r="H94" s="15">
        <v>2.9740000000000002</v>
      </c>
      <c r="I94" s="15">
        <v>3.133</v>
      </c>
      <c r="J94" s="39">
        <v>0</v>
      </c>
      <c r="K94" s="39">
        <v>768</v>
      </c>
      <c r="O94" s="40" t="str">
        <f t="shared" si="4"/>
        <v>3271</v>
      </c>
      <c r="P94" s="39">
        <f t="shared" si="5"/>
        <v>768</v>
      </c>
      <c r="Q94" s="18">
        <f t="shared" si="6"/>
        <v>918.41581000000008</v>
      </c>
    </row>
    <row r="95" spans="1:17" x14ac:dyDescent="0.25">
      <c r="A95" s="40" t="s">
        <v>420</v>
      </c>
      <c r="B95" s="3">
        <v>455.61</v>
      </c>
      <c r="C95" s="3">
        <v>508.78899999999999</v>
      </c>
      <c r="D95" s="3">
        <v>582.79600000000005</v>
      </c>
      <c r="E95" s="3">
        <v>513.61300000000006</v>
      </c>
      <c r="F95" s="3">
        <v>538.99300000000005</v>
      </c>
      <c r="G95" s="15">
        <v>2.819</v>
      </c>
      <c r="H95" s="15">
        <v>2.9740000000000002</v>
      </c>
      <c r="I95" s="15">
        <v>3.133</v>
      </c>
      <c r="J95" s="39">
        <v>0</v>
      </c>
      <c r="K95" s="39">
        <v>1042</v>
      </c>
      <c r="O95" s="40" t="str">
        <f t="shared" si="4"/>
        <v>3272</v>
      </c>
      <c r="P95" s="39">
        <f t="shared" si="5"/>
        <v>1042</v>
      </c>
      <c r="Q95" s="18">
        <f t="shared" si="6"/>
        <v>1513.1384860000001</v>
      </c>
    </row>
    <row r="96" spans="1:17" x14ac:dyDescent="0.25">
      <c r="A96" s="40" t="s">
        <v>421</v>
      </c>
      <c r="B96" s="3">
        <v>357.97199999999998</v>
      </c>
      <c r="C96" s="3">
        <v>391.23500000000001</v>
      </c>
      <c r="D96" s="3">
        <v>442.93400000000003</v>
      </c>
      <c r="E96" s="3">
        <v>394.88099999999997</v>
      </c>
      <c r="F96" s="3">
        <v>411.476</v>
      </c>
      <c r="G96" s="15">
        <v>2.819</v>
      </c>
      <c r="H96" s="15">
        <v>2.9740000000000002</v>
      </c>
      <c r="I96" s="15">
        <v>3.133</v>
      </c>
      <c r="J96" s="39">
        <v>0</v>
      </c>
      <c r="K96" s="39">
        <v>915</v>
      </c>
      <c r="O96" s="40" t="str">
        <f t="shared" si="4"/>
        <v>3273</v>
      </c>
      <c r="P96" s="39">
        <f t="shared" si="5"/>
        <v>915</v>
      </c>
      <c r="Q96" s="18">
        <f t="shared" si="6"/>
        <v>1163.5328900000002</v>
      </c>
    </row>
    <row r="97" spans="1:17" x14ac:dyDescent="0.25">
      <c r="A97" s="40" t="s">
        <v>422</v>
      </c>
      <c r="B97" s="3">
        <v>205.56399999999999</v>
      </c>
      <c r="C97" s="3">
        <v>220.863</v>
      </c>
      <c r="D97" s="3">
        <v>248.11799999999999</v>
      </c>
      <c r="E97" s="3">
        <v>236.19</v>
      </c>
      <c r="F97" s="3">
        <v>227.34700000000001</v>
      </c>
      <c r="G97" s="15">
        <v>2.819</v>
      </c>
      <c r="H97" s="15">
        <v>2.9740000000000002</v>
      </c>
      <c r="I97" s="15">
        <v>3.133</v>
      </c>
      <c r="J97" s="39">
        <v>0</v>
      </c>
      <c r="K97" s="39">
        <v>479</v>
      </c>
      <c r="O97" s="40" t="str">
        <f t="shared" si="4"/>
        <v>3274</v>
      </c>
      <c r="P97" s="39">
        <f t="shared" si="5"/>
        <v>479</v>
      </c>
      <c r="Q97" s="18">
        <f t="shared" si="6"/>
        <v>656.84656200000006</v>
      </c>
    </row>
    <row r="98" spans="1:17" x14ac:dyDescent="0.25">
      <c r="A98" s="40" t="s">
        <v>423</v>
      </c>
      <c r="B98" s="3">
        <v>63.360999999999997</v>
      </c>
      <c r="C98" s="3">
        <v>67.058999999999997</v>
      </c>
      <c r="D98" s="3">
        <v>70.376999999999995</v>
      </c>
      <c r="E98" s="3">
        <v>66.094999999999999</v>
      </c>
      <c r="F98" s="3">
        <v>69.066000000000003</v>
      </c>
      <c r="G98" s="15">
        <v>2.2519999999999998</v>
      </c>
      <c r="H98" s="15">
        <v>2.375</v>
      </c>
      <c r="I98" s="15">
        <v>2.5030000000000001</v>
      </c>
      <c r="J98" s="39">
        <v>0</v>
      </c>
      <c r="K98" s="39">
        <v>104</v>
      </c>
      <c r="O98" s="40" t="str">
        <f t="shared" si="4"/>
        <v>3275</v>
      </c>
      <c r="P98" s="39">
        <f t="shared" si="5"/>
        <v>104</v>
      </c>
      <c r="Q98" s="18">
        <f t="shared" si="6"/>
        <v>159.26512499999998</v>
      </c>
    </row>
    <row r="99" spans="1:17" x14ac:dyDescent="0.25">
      <c r="A99" s="40" t="s">
        <v>424</v>
      </c>
      <c r="B99" s="3">
        <v>191.22300000000001</v>
      </c>
      <c r="C99" s="3">
        <v>198.697</v>
      </c>
      <c r="D99" s="3">
        <v>207.875</v>
      </c>
      <c r="E99" s="3">
        <v>199.05199999999999</v>
      </c>
      <c r="F99" s="3">
        <v>203.31299999999999</v>
      </c>
      <c r="G99" s="15">
        <v>2.4729999999999999</v>
      </c>
      <c r="H99" s="15">
        <v>2.609</v>
      </c>
      <c r="I99" s="15">
        <v>2.7490000000000001</v>
      </c>
      <c r="J99" s="39">
        <v>0</v>
      </c>
      <c r="K99" s="39">
        <v>451</v>
      </c>
      <c r="O99" s="40" t="str">
        <f t="shared" si="4"/>
        <v>3301</v>
      </c>
      <c r="P99" s="39">
        <f t="shared" si="5"/>
        <v>451</v>
      </c>
      <c r="Q99" s="18">
        <f t="shared" si="6"/>
        <v>518.40047300000003</v>
      </c>
    </row>
    <row r="100" spans="1:17" x14ac:dyDescent="0.25">
      <c r="A100" s="40" t="s">
        <v>425</v>
      </c>
      <c r="B100" s="3">
        <v>240.245</v>
      </c>
      <c r="C100" s="3">
        <v>256.45</v>
      </c>
      <c r="D100" s="3">
        <v>273.31799999999998</v>
      </c>
      <c r="E100" s="3">
        <v>251.49100000000001</v>
      </c>
      <c r="F100" s="3">
        <v>263.11</v>
      </c>
      <c r="G100" s="15">
        <v>2.4729999999999999</v>
      </c>
      <c r="H100" s="15">
        <v>2.609</v>
      </c>
      <c r="I100" s="15">
        <v>2.7490000000000001</v>
      </c>
      <c r="J100" s="39">
        <v>0</v>
      </c>
      <c r="K100" s="39">
        <v>602</v>
      </c>
      <c r="O100" s="40" t="str">
        <f t="shared" si="4"/>
        <v>3302</v>
      </c>
      <c r="P100" s="39">
        <f t="shared" si="5"/>
        <v>602</v>
      </c>
      <c r="Q100" s="18">
        <f t="shared" si="6"/>
        <v>669.07804999999996</v>
      </c>
    </row>
    <row r="101" spans="1:17" x14ac:dyDescent="0.25">
      <c r="A101" s="40" t="s">
        <v>426</v>
      </c>
      <c r="B101" s="3">
        <v>1.22</v>
      </c>
      <c r="C101" s="3">
        <v>1.927</v>
      </c>
      <c r="D101" s="3">
        <v>3.2869999999999999</v>
      </c>
      <c r="E101" s="3">
        <v>1.3009999999999999</v>
      </c>
      <c r="F101" s="3">
        <v>0</v>
      </c>
      <c r="G101" s="15">
        <v>2.4729999999999999</v>
      </c>
      <c r="H101" s="15">
        <v>2.609</v>
      </c>
      <c r="I101" s="15">
        <v>2.7490000000000001</v>
      </c>
      <c r="J101" s="39">
        <v>0</v>
      </c>
      <c r="K101" s="39">
        <v>0</v>
      </c>
      <c r="O101" s="40" t="str">
        <f t="shared" si="4"/>
        <v>3303</v>
      </c>
      <c r="P101" s="39">
        <f t="shared" si="5"/>
        <v>0</v>
      </c>
      <c r="Q101" s="18">
        <f t="shared" si="6"/>
        <v>5.0275429999999997</v>
      </c>
    </row>
    <row r="102" spans="1:17" x14ac:dyDescent="0.25">
      <c r="A102" s="40" t="s">
        <v>427</v>
      </c>
      <c r="B102" s="3">
        <v>82.688000000000002</v>
      </c>
      <c r="C102" s="3">
        <v>87.52</v>
      </c>
      <c r="D102" s="3">
        <v>92.063000000000002</v>
      </c>
      <c r="E102" s="3">
        <v>86.207999999999998</v>
      </c>
      <c r="F102" s="3">
        <v>83.656000000000006</v>
      </c>
      <c r="G102" s="15">
        <v>2.4729999999999999</v>
      </c>
      <c r="H102" s="15">
        <v>2.609</v>
      </c>
      <c r="I102" s="15">
        <v>2.7490000000000001</v>
      </c>
      <c r="J102" s="39">
        <v>0</v>
      </c>
      <c r="K102" s="39">
        <v>197</v>
      </c>
      <c r="O102" s="40" t="str">
        <f t="shared" si="4"/>
        <v>3304</v>
      </c>
      <c r="P102" s="39">
        <f t="shared" si="5"/>
        <v>197</v>
      </c>
      <c r="Q102" s="18">
        <f t="shared" si="6"/>
        <v>228.33967999999999</v>
      </c>
    </row>
    <row r="103" spans="1:17" x14ac:dyDescent="0.25">
      <c r="A103" s="40" t="s">
        <v>428</v>
      </c>
      <c r="B103" s="3">
        <v>226.238</v>
      </c>
      <c r="C103" s="3">
        <v>258.99900000000002</v>
      </c>
      <c r="D103" s="3">
        <v>302.73200000000003</v>
      </c>
      <c r="E103" s="3">
        <v>256.99099999999999</v>
      </c>
      <c r="F103" s="3">
        <v>277.416</v>
      </c>
      <c r="G103" s="15">
        <v>2.4729999999999999</v>
      </c>
      <c r="H103" s="15">
        <v>2.609</v>
      </c>
      <c r="I103" s="15">
        <v>2.7490000000000001</v>
      </c>
      <c r="J103" s="39">
        <v>0</v>
      </c>
      <c r="K103" s="39">
        <v>428</v>
      </c>
      <c r="O103" s="40" t="str">
        <f t="shared" si="4"/>
        <v>3305</v>
      </c>
      <c r="P103" s="39">
        <f t="shared" si="5"/>
        <v>428</v>
      </c>
      <c r="Q103" s="18">
        <f t="shared" si="6"/>
        <v>675.7283910000001</v>
      </c>
    </row>
    <row r="104" spans="1:17" x14ac:dyDescent="0.25">
      <c r="A104" s="40" t="s">
        <v>429</v>
      </c>
      <c r="B104" s="3">
        <v>58.1</v>
      </c>
      <c r="C104" s="3">
        <v>67.444999999999993</v>
      </c>
      <c r="D104" s="3">
        <v>81.111999999999995</v>
      </c>
      <c r="E104" s="3">
        <v>66.811999999999998</v>
      </c>
      <c r="F104" s="3">
        <v>71.625</v>
      </c>
      <c r="G104" s="15">
        <v>2.4729999999999999</v>
      </c>
      <c r="H104" s="15">
        <v>2.609</v>
      </c>
      <c r="I104" s="15">
        <v>2.7490000000000001</v>
      </c>
      <c r="J104" s="39">
        <v>0</v>
      </c>
      <c r="K104" s="39">
        <v>120</v>
      </c>
      <c r="O104" s="40" t="str">
        <f t="shared" si="4"/>
        <v>3306</v>
      </c>
      <c r="P104" s="39">
        <f t="shared" si="5"/>
        <v>120</v>
      </c>
      <c r="Q104" s="18">
        <f t="shared" si="6"/>
        <v>175.96400499999999</v>
      </c>
    </row>
    <row r="105" spans="1:17" x14ac:dyDescent="0.25">
      <c r="A105" s="40" t="s">
        <v>430</v>
      </c>
      <c r="B105" s="3">
        <v>119.14700000000001</v>
      </c>
      <c r="C105" s="3">
        <v>134.06299999999999</v>
      </c>
      <c r="D105" s="3">
        <v>149.98099999999999</v>
      </c>
      <c r="E105" s="3">
        <v>133.16399999999999</v>
      </c>
      <c r="F105" s="3">
        <v>143.17599999999999</v>
      </c>
      <c r="G105" s="15">
        <v>2.4729999999999999</v>
      </c>
      <c r="H105" s="15">
        <v>2.609</v>
      </c>
      <c r="I105" s="15">
        <v>2.7490000000000001</v>
      </c>
      <c r="J105" s="39">
        <v>0</v>
      </c>
      <c r="K105" s="39">
        <v>274</v>
      </c>
      <c r="O105" s="40" t="str">
        <f t="shared" si="4"/>
        <v>3307</v>
      </c>
      <c r="P105" s="39">
        <f t="shared" si="5"/>
        <v>274</v>
      </c>
      <c r="Q105" s="18">
        <f t="shared" si="6"/>
        <v>349.77036699999996</v>
      </c>
    </row>
    <row r="106" spans="1:17" x14ac:dyDescent="0.25">
      <c r="A106" s="40" t="s">
        <v>431</v>
      </c>
      <c r="B106" s="3">
        <v>255.797</v>
      </c>
      <c r="C106" s="3">
        <v>294.70699999999999</v>
      </c>
      <c r="D106" s="3">
        <v>334.73599999999999</v>
      </c>
      <c r="E106" s="3">
        <v>278.27199999999999</v>
      </c>
      <c r="F106" s="3">
        <v>252.44499999999999</v>
      </c>
      <c r="G106" s="15">
        <v>2.0750000000000002</v>
      </c>
      <c r="H106" s="15">
        <v>2.1880000000000002</v>
      </c>
      <c r="I106" s="15">
        <v>2.306</v>
      </c>
      <c r="J106" s="39">
        <v>0</v>
      </c>
      <c r="K106" s="39">
        <v>435</v>
      </c>
      <c r="O106" s="40" t="str">
        <f t="shared" si="4"/>
        <v>3308</v>
      </c>
      <c r="P106" s="39">
        <f t="shared" si="5"/>
        <v>435</v>
      </c>
      <c r="Q106" s="18">
        <f t="shared" si="6"/>
        <v>644.81891600000006</v>
      </c>
    </row>
    <row r="107" spans="1:17" x14ac:dyDescent="0.25">
      <c r="A107" s="40" t="s">
        <v>432</v>
      </c>
      <c r="B107" s="3">
        <v>1.1719999999999999</v>
      </c>
      <c r="C107" s="3">
        <v>2.1440000000000001</v>
      </c>
      <c r="D107" s="3">
        <v>3.8610000000000002</v>
      </c>
      <c r="E107" s="3">
        <v>3.395</v>
      </c>
      <c r="F107" s="3">
        <v>0</v>
      </c>
      <c r="G107" s="15">
        <v>2.4729999999999999</v>
      </c>
      <c r="H107" s="15">
        <v>2.609</v>
      </c>
      <c r="I107" s="15">
        <v>2.7490000000000001</v>
      </c>
      <c r="J107" s="39">
        <v>0</v>
      </c>
      <c r="K107" s="39">
        <v>24</v>
      </c>
      <c r="O107" s="40" t="str">
        <f t="shared" si="4"/>
        <v>3309</v>
      </c>
      <c r="P107" s="39">
        <f t="shared" si="5"/>
        <v>24</v>
      </c>
      <c r="Q107" s="18">
        <f t="shared" si="6"/>
        <v>5.5936960000000004</v>
      </c>
    </row>
    <row r="108" spans="1:17" x14ac:dyDescent="0.25">
      <c r="A108" s="40" t="s">
        <v>433</v>
      </c>
      <c r="B108" s="3">
        <v>27.738</v>
      </c>
      <c r="C108" s="3">
        <v>29.939</v>
      </c>
      <c r="D108" s="3">
        <v>31.992999999999999</v>
      </c>
      <c r="E108" s="3">
        <v>30.433</v>
      </c>
      <c r="F108" s="3">
        <v>25.998000000000001</v>
      </c>
      <c r="G108" s="15">
        <v>2.4729999999999999</v>
      </c>
      <c r="H108" s="15">
        <v>2.609</v>
      </c>
      <c r="I108" s="15">
        <v>2.7490000000000001</v>
      </c>
      <c r="J108" s="39">
        <v>0</v>
      </c>
      <c r="K108" s="39">
        <v>62</v>
      </c>
      <c r="O108" s="40" t="str">
        <f t="shared" si="4"/>
        <v>3310</v>
      </c>
      <c r="P108" s="39">
        <f t="shared" si="5"/>
        <v>62</v>
      </c>
      <c r="Q108" s="18">
        <f t="shared" si="6"/>
        <v>78.110850999999997</v>
      </c>
    </row>
    <row r="109" spans="1:17" x14ac:dyDescent="0.25">
      <c r="A109" s="40" t="s">
        <v>434</v>
      </c>
      <c r="B109" s="3">
        <v>116.503</v>
      </c>
      <c r="C109" s="3">
        <v>129.67699999999999</v>
      </c>
      <c r="D109" s="3">
        <v>147.547</v>
      </c>
      <c r="E109" s="3">
        <v>136.155</v>
      </c>
      <c r="F109" s="3">
        <v>119.545</v>
      </c>
      <c r="G109" s="15">
        <v>2.0750000000000002</v>
      </c>
      <c r="H109" s="15">
        <v>2.1880000000000002</v>
      </c>
      <c r="I109" s="15">
        <v>2.306</v>
      </c>
      <c r="J109" s="39">
        <v>11</v>
      </c>
      <c r="K109" s="39">
        <v>243</v>
      </c>
      <c r="O109" s="40" t="str">
        <f t="shared" si="4"/>
        <v>3311</v>
      </c>
      <c r="P109" s="39">
        <f t="shared" si="5"/>
        <v>243</v>
      </c>
      <c r="Q109" s="18">
        <f t="shared" si="6"/>
        <v>294.73327599999999</v>
      </c>
    </row>
    <row r="110" spans="1:17" x14ac:dyDescent="0.25">
      <c r="A110" s="40" t="s">
        <v>435</v>
      </c>
      <c r="B110" s="3">
        <v>473.90300000000002</v>
      </c>
      <c r="C110" s="3">
        <v>495.67</v>
      </c>
      <c r="D110" s="3">
        <v>519.14400000000001</v>
      </c>
      <c r="E110" s="3">
        <v>497.28800000000001</v>
      </c>
      <c r="F110" s="3">
        <v>489.73700000000002</v>
      </c>
      <c r="G110" s="15">
        <v>2.0750000000000002</v>
      </c>
      <c r="H110" s="15">
        <v>2.1880000000000002</v>
      </c>
      <c r="I110" s="15">
        <v>2.306</v>
      </c>
      <c r="J110" s="39">
        <v>0</v>
      </c>
      <c r="K110" s="39">
        <v>990</v>
      </c>
      <c r="O110" s="40" t="str">
        <f t="shared" si="4"/>
        <v>3312</v>
      </c>
      <c r="P110" s="39">
        <f t="shared" si="5"/>
        <v>990</v>
      </c>
      <c r="Q110" s="18">
        <f t="shared" si="6"/>
        <v>1084.5259600000002</v>
      </c>
    </row>
    <row r="111" spans="1:17" x14ac:dyDescent="0.25">
      <c r="A111" s="40" t="s">
        <v>436</v>
      </c>
      <c r="B111" s="3">
        <v>218.62899999999999</v>
      </c>
      <c r="C111" s="3">
        <v>246.84399999999999</v>
      </c>
      <c r="D111" s="3">
        <v>273.892</v>
      </c>
      <c r="E111" s="3">
        <v>241.64699999999999</v>
      </c>
      <c r="F111" s="3">
        <v>262.10300000000001</v>
      </c>
      <c r="G111" s="15">
        <v>2.0750000000000002</v>
      </c>
      <c r="H111" s="15">
        <v>2.1880000000000002</v>
      </c>
      <c r="I111" s="15">
        <v>2.306</v>
      </c>
      <c r="J111" s="39">
        <v>0</v>
      </c>
      <c r="K111" s="39">
        <v>527</v>
      </c>
      <c r="O111" s="40" t="str">
        <f t="shared" si="4"/>
        <v>3313</v>
      </c>
      <c r="P111" s="39">
        <f t="shared" si="5"/>
        <v>527</v>
      </c>
      <c r="Q111" s="18">
        <f t="shared" si="6"/>
        <v>540.09467200000006</v>
      </c>
    </row>
    <row r="112" spans="1:17" x14ac:dyDescent="0.25">
      <c r="A112" s="40" t="s">
        <v>437</v>
      </c>
      <c r="B112" s="3">
        <v>173.31899999999999</v>
      </c>
      <c r="C112" s="3">
        <v>188.62899999999999</v>
      </c>
      <c r="D112" s="3">
        <v>201.67500000000001</v>
      </c>
      <c r="E112" s="3">
        <v>183.226</v>
      </c>
      <c r="F112" s="3">
        <v>195.03700000000001</v>
      </c>
      <c r="G112" s="15">
        <v>2.0750000000000002</v>
      </c>
      <c r="H112" s="15">
        <v>2.1880000000000002</v>
      </c>
      <c r="I112" s="15">
        <v>2.306</v>
      </c>
      <c r="J112" s="39">
        <v>0</v>
      </c>
      <c r="K112" s="39">
        <v>383</v>
      </c>
      <c r="O112" s="40" t="str">
        <f t="shared" si="4"/>
        <v>3314</v>
      </c>
      <c r="P112" s="39">
        <f t="shared" si="5"/>
        <v>383</v>
      </c>
      <c r="Q112" s="18">
        <f t="shared" si="6"/>
        <v>412.72025200000002</v>
      </c>
    </row>
    <row r="113" spans="1:17" x14ac:dyDescent="0.25">
      <c r="A113" s="40" t="s">
        <v>438</v>
      </c>
      <c r="B113" s="3">
        <v>182.57900000000001</v>
      </c>
      <c r="C113" s="3">
        <v>218.71700000000001</v>
      </c>
      <c r="D113" s="3">
        <v>253.72900000000001</v>
      </c>
      <c r="E113" s="3">
        <v>209.18</v>
      </c>
      <c r="F113" s="3">
        <v>235.92500000000001</v>
      </c>
      <c r="G113" s="15">
        <v>2.0750000000000002</v>
      </c>
      <c r="H113" s="15">
        <v>2.1880000000000002</v>
      </c>
      <c r="I113" s="15">
        <v>2.306</v>
      </c>
      <c r="J113" s="39">
        <v>0</v>
      </c>
      <c r="K113" s="39">
        <v>304</v>
      </c>
      <c r="O113" s="40" t="str">
        <f t="shared" si="4"/>
        <v>3315</v>
      </c>
      <c r="P113" s="39">
        <f t="shared" si="5"/>
        <v>304</v>
      </c>
      <c r="Q113" s="18">
        <f t="shared" si="6"/>
        <v>478.55279600000006</v>
      </c>
    </row>
    <row r="114" spans="1:17" x14ac:dyDescent="0.25">
      <c r="A114" s="40" t="s">
        <v>439</v>
      </c>
      <c r="B114" s="3">
        <v>6.6189999999999998</v>
      </c>
      <c r="C114" s="3">
        <v>10.356999999999999</v>
      </c>
      <c r="D114" s="3">
        <v>15.542999999999999</v>
      </c>
      <c r="E114" s="3">
        <v>17.239000000000001</v>
      </c>
      <c r="F114" s="3">
        <v>4.51</v>
      </c>
      <c r="G114" s="15">
        <v>2.1720000000000002</v>
      </c>
      <c r="H114" s="15">
        <v>2.2909999999999999</v>
      </c>
      <c r="I114" s="15">
        <v>2.4140000000000001</v>
      </c>
      <c r="J114" s="39">
        <v>0</v>
      </c>
      <c r="K114" s="39">
        <v>3</v>
      </c>
      <c r="O114" s="40" t="str">
        <f t="shared" si="4"/>
        <v>3316</v>
      </c>
      <c r="P114" s="39">
        <f t="shared" si="5"/>
        <v>3</v>
      </c>
      <c r="Q114" s="18">
        <f t="shared" si="6"/>
        <v>23.727886999999999</v>
      </c>
    </row>
    <row r="115" spans="1:17" x14ac:dyDescent="0.25">
      <c r="A115" s="40" t="s">
        <v>440</v>
      </c>
      <c r="B115" s="3">
        <v>135.13499999999999</v>
      </c>
      <c r="C115" s="3">
        <v>153.04400000000001</v>
      </c>
      <c r="D115" s="3">
        <v>171.22900000000001</v>
      </c>
      <c r="E115" s="3">
        <v>152.17699999999999</v>
      </c>
      <c r="F115" s="3">
        <v>144.143</v>
      </c>
      <c r="G115" s="15">
        <v>2.0750000000000002</v>
      </c>
      <c r="H115" s="15">
        <v>2.1880000000000002</v>
      </c>
      <c r="I115" s="15">
        <v>2.306</v>
      </c>
      <c r="J115" s="39">
        <v>0</v>
      </c>
      <c r="K115" s="39">
        <v>298</v>
      </c>
      <c r="O115" s="40" t="str">
        <f t="shared" si="4"/>
        <v>3317</v>
      </c>
      <c r="P115" s="39">
        <f t="shared" si="5"/>
        <v>298</v>
      </c>
      <c r="Q115" s="18">
        <f t="shared" si="6"/>
        <v>334.86027200000007</v>
      </c>
    </row>
    <row r="116" spans="1:17" x14ac:dyDescent="0.25">
      <c r="A116" s="40" t="s">
        <v>441</v>
      </c>
      <c r="B116" s="3">
        <v>77.594999999999999</v>
      </c>
      <c r="C116" s="3">
        <v>93.638999999999996</v>
      </c>
      <c r="D116" s="3">
        <v>109.643</v>
      </c>
      <c r="E116" s="3">
        <v>93.462999999999994</v>
      </c>
      <c r="F116" s="3">
        <v>102.78700000000001</v>
      </c>
      <c r="G116" s="15">
        <v>2.0750000000000002</v>
      </c>
      <c r="H116" s="15">
        <v>2.1880000000000002</v>
      </c>
      <c r="I116" s="15">
        <v>2.306</v>
      </c>
      <c r="J116" s="39">
        <v>0</v>
      </c>
      <c r="K116" s="39">
        <v>152</v>
      </c>
      <c r="O116" s="40" t="str">
        <f t="shared" si="4"/>
        <v>3318</v>
      </c>
      <c r="P116" s="39">
        <f t="shared" si="5"/>
        <v>152</v>
      </c>
      <c r="Q116" s="18">
        <f t="shared" si="6"/>
        <v>204.88213200000001</v>
      </c>
    </row>
    <row r="117" spans="1:17" x14ac:dyDescent="0.25">
      <c r="A117" s="40" t="s">
        <v>442</v>
      </c>
      <c r="B117" s="3">
        <v>5.6509999999999998</v>
      </c>
      <c r="C117" s="3">
        <v>9.2870000000000008</v>
      </c>
      <c r="D117" s="3">
        <v>15.271000000000001</v>
      </c>
      <c r="E117" s="3">
        <v>9.9890000000000008</v>
      </c>
      <c r="F117" s="3">
        <v>1.228</v>
      </c>
      <c r="G117" s="15">
        <v>2.1720000000000002</v>
      </c>
      <c r="H117" s="15">
        <v>2.2909999999999999</v>
      </c>
      <c r="I117" s="15">
        <v>2.4140000000000001</v>
      </c>
      <c r="J117" s="39">
        <v>0</v>
      </c>
      <c r="K117" s="39">
        <v>11</v>
      </c>
      <c r="O117" s="40" t="str">
        <f t="shared" si="4"/>
        <v>3319</v>
      </c>
      <c r="P117" s="39">
        <f t="shared" si="5"/>
        <v>11</v>
      </c>
      <c r="Q117" s="18">
        <f t="shared" si="6"/>
        <v>21.276517000000002</v>
      </c>
    </row>
    <row r="118" spans="1:17" x14ac:dyDescent="0.25">
      <c r="A118" s="40" t="s">
        <v>443</v>
      </c>
      <c r="B118" s="3">
        <v>149.55000000000001</v>
      </c>
      <c r="C118" s="3">
        <v>168.78200000000001</v>
      </c>
      <c r="D118" s="3">
        <v>187.81899999999999</v>
      </c>
      <c r="E118" s="3">
        <v>163.91800000000001</v>
      </c>
      <c r="F118" s="3">
        <v>160.143</v>
      </c>
      <c r="G118" s="15">
        <v>2.0750000000000002</v>
      </c>
      <c r="H118" s="15">
        <v>2.1880000000000002</v>
      </c>
      <c r="I118" s="15">
        <v>2.306</v>
      </c>
      <c r="J118" s="39">
        <v>0</v>
      </c>
      <c r="K118" s="39">
        <v>311</v>
      </c>
      <c r="O118" s="40" t="str">
        <f t="shared" si="4"/>
        <v>3320</v>
      </c>
      <c r="P118" s="39">
        <f t="shared" si="5"/>
        <v>311</v>
      </c>
      <c r="Q118" s="18">
        <f t="shared" si="6"/>
        <v>369.29501600000003</v>
      </c>
    </row>
    <row r="119" spans="1:17" x14ac:dyDescent="0.25">
      <c r="A119" s="40" t="s">
        <v>444</v>
      </c>
      <c r="B119" s="3">
        <v>44.106000000000002</v>
      </c>
      <c r="C119" s="3">
        <v>51.921999999999997</v>
      </c>
      <c r="D119" s="3">
        <v>63.442999999999998</v>
      </c>
      <c r="E119" s="3">
        <v>53.066000000000003</v>
      </c>
      <c r="F119" s="3">
        <v>38.689</v>
      </c>
      <c r="G119" s="15">
        <v>2.1720000000000002</v>
      </c>
      <c r="H119" s="15">
        <v>2.2909999999999999</v>
      </c>
      <c r="I119" s="15">
        <v>2.4140000000000001</v>
      </c>
      <c r="J119" s="39">
        <v>0</v>
      </c>
      <c r="K119" s="39">
        <v>54</v>
      </c>
      <c r="O119" s="40" t="str">
        <f t="shared" si="4"/>
        <v>3321</v>
      </c>
      <c r="P119" s="39">
        <f t="shared" si="5"/>
        <v>54</v>
      </c>
      <c r="Q119" s="18">
        <f t="shared" si="6"/>
        <v>118.95330199999999</v>
      </c>
    </row>
    <row r="120" spans="1:17" x14ac:dyDescent="0.25">
      <c r="A120" s="40" t="s">
        <v>445</v>
      </c>
      <c r="B120" s="3">
        <v>42.085999999999999</v>
      </c>
      <c r="C120" s="3">
        <v>51.345999999999997</v>
      </c>
      <c r="D120" s="3">
        <v>64.433999999999997</v>
      </c>
      <c r="E120" s="3">
        <v>51.197000000000003</v>
      </c>
      <c r="F120" s="3">
        <v>29.669</v>
      </c>
      <c r="G120" s="15">
        <v>2.1709999999999998</v>
      </c>
      <c r="H120" s="15">
        <v>2.29</v>
      </c>
      <c r="I120" s="15">
        <v>2.4129999999999998</v>
      </c>
      <c r="J120" s="39">
        <v>0</v>
      </c>
      <c r="K120" s="39">
        <v>76</v>
      </c>
      <c r="O120" s="40" t="str">
        <f t="shared" si="4"/>
        <v>3322</v>
      </c>
      <c r="P120" s="39">
        <f t="shared" si="5"/>
        <v>76</v>
      </c>
      <c r="Q120" s="18">
        <f t="shared" si="6"/>
        <v>117.58233999999999</v>
      </c>
    </row>
    <row r="121" spans="1:17" x14ac:dyDescent="0.25">
      <c r="A121" s="40" t="s">
        <v>446</v>
      </c>
      <c r="B121" s="3">
        <v>3.4969999999999999</v>
      </c>
      <c r="C121" s="3">
        <v>6.4269999999999996</v>
      </c>
      <c r="D121" s="3">
        <v>11.835000000000001</v>
      </c>
      <c r="E121" s="3">
        <v>5.391</v>
      </c>
      <c r="F121" s="3">
        <v>2.9460000000000002</v>
      </c>
      <c r="G121" s="15">
        <v>2.0750000000000002</v>
      </c>
      <c r="H121" s="15">
        <v>2.1880000000000002</v>
      </c>
      <c r="I121" s="15">
        <v>2.306</v>
      </c>
      <c r="J121" s="39">
        <v>0</v>
      </c>
      <c r="K121" s="39">
        <v>7</v>
      </c>
      <c r="O121" s="40" t="str">
        <f t="shared" si="4"/>
        <v>3323</v>
      </c>
      <c r="P121" s="39">
        <f t="shared" si="5"/>
        <v>7</v>
      </c>
      <c r="Q121" s="18">
        <f t="shared" si="6"/>
        <v>14.062276000000001</v>
      </c>
    </row>
    <row r="122" spans="1:17" x14ac:dyDescent="0.25">
      <c r="A122" s="40" t="s">
        <v>447</v>
      </c>
      <c r="B122" s="3">
        <v>38.234000000000002</v>
      </c>
      <c r="C122" s="3">
        <v>43.534999999999997</v>
      </c>
      <c r="D122" s="3">
        <v>50.277999999999999</v>
      </c>
      <c r="E122" s="3">
        <v>45.158999999999999</v>
      </c>
      <c r="F122" s="3">
        <v>37.326999999999998</v>
      </c>
      <c r="G122" s="15">
        <v>2.0750000000000002</v>
      </c>
      <c r="H122" s="15">
        <v>2.1880000000000002</v>
      </c>
      <c r="I122" s="15">
        <v>2.306</v>
      </c>
      <c r="J122" s="39">
        <v>0</v>
      </c>
      <c r="K122" s="39">
        <v>75</v>
      </c>
      <c r="O122" s="40" t="str">
        <f t="shared" si="4"/>
        <v>3324</v>
      </c>
      <c r="P122" s="39">
        <f t="shared" si="5"/>
        <v>75</v>
      </c>
      <c r="Q122" s="18">
        <f t="shared" si="6"/>
        <v>95.254580000000004</v>
      </c>
    </row>
    <row r="123" spans="1:17" x14ac:dyDescent="0.25">
      <c r="A123" s="40" t="s">
        <v>448</v>
      </c>
      <c r="B123" s="3">
        <v>153.429</v>
      </c>
      <c r="C123" s="3">
        <v>170.99799999999999</v>
      </c>
      <c r="D123" s="3">
        <v>199.92699999999999</v>
      </c>
      <c r="E123" s="3">
        <v>167.721</v>
      </c>
      <c r="F123" s="3">
        <v>170.291</v>
      </c>
      <c r="G123" s="15">
        <v>2.6840000000000002</v>
      </c>
      <c r="H123" s="15">
        <v>2.831</v>
      </c>
      <c r="I123" s="15">
        <v>2.9830000000000001</v>
      </c>
      <c r="J123" s="39">
        <v>0</v>
      </c>
      <c r="K123" s="39">
        <v>350</v>
      </c>
      <c r="O123" s="40" t="str">
        <f t="shared" si="4"/>
        <v>3601</v>
      </c>
      <c r="P123" s="39">
        <f t="shared" si="5"/>
        <v>350</v>
      </c>
      <c r="Q123" s="18">
        <f t="shared" si="6"/>
        <v>484.09533799999997</v>
      </c>
    </row>
    <row r="124" spans="1:17" x14ac:dyDescent="0.25">
      <c r="A124" s="40" t="s">
        <v>449</v>
      </c>
      <c r="B124" s="3">
        <v>195.22499999999999</v>
      </c>
      <c r="C124" s="3">
        <v>225.80799999999999</v>
      </c>
      <c r="D124" s="3">
        <v>262.66800000000001</v>
      </c>
      <c r="E124" s="3">
        <v>229.952</v>
      </c>
      <c r="F124" s="3">
        <v>211.34299999999999</v>
      </c>
      <c r="G124" s="15">
        <v>2.6859999999999999</v>
      </c>
      <c r="H124" s="15">
        <v>2.8340000000000001</v>
      </c>
      <c r="I124" s="15">
        <v>2.9860000000000002</v>
      </c>
      <c r="J124" s="39">
        <v>0</v>
      </c>
      <c r="K124" s="39">
        <v>473</v>
      </c>
      <c r="O124" s="40" t="str">
        <f t="shared" si="4"/>
        <v>3602</v>
      </c>
      <c r="P124" s="39">
        <f t="shared" si="5"/>
        <v>473</v>
      </c>
      <c r="Q124" s="18">
        <f t="shared" si="6"/>
        <v>639.93987200000004</v>
      </c>
    </row>
    <row r="125" spans="1:17" x14ac:dyDescent="0.25">
      <c r="A125" s="40" t="s">
        <v>450</v>
      </c>
      <c r="B125" s="3">
        <v>217.60900000000001</v>
      </c>
      <c r="C125" s="3">
        <v>252.98500000000001</v>
      </c>
      <c r="D125" s="3">
        <v>299.64600000000002</v>
      </c>
      <c r="E125" s="3">
        <v>250.50399999999999</v>
      </c>
      <c r="F125" s="3">
        <v>246.376</v>
      </c>
      <c r="G125" s="15">
        <v>2.6859999999999999</v>
      </c>
      <c r="H125" s="15">
        <v>2.8340000000000001</v>
      </c>
      <c r="I125" s="15">
        <v>2.9860000000000002</v>
      </c>
      <c r="J125" s="39">
        <v>0</v>
      </c>
      <c r="K125" s="39">
        <v>486</v>
      </c>
      <c r="O125" s="40" t="str">
        <f t="shared" si="4"/>
        <v>3603</v>
      </c>
      <c r="P125" s="39">
        <f t="shared" si="5"/>
        <v>486</v>
      </c>
      <c r="Q125" s="18">
        <f t="shared" si="6"/>
        <v>716.95949000000007</v>
      </c>
    </row>
    <row r="126" spans="1:17" x14ac:dyDescent="0.25">
      <c r="A126" s="40" t="s">
        <v>451</v>
      </c>
      <c r="B126" s="3">
        <v>153.846</v>
      </c>
      <c r="C126" s="3">
        <v>171.89400000000001</v>
      </c>
      <c r="D126" s="3">
        <v>194.852</v>
      </c>
      <c r="E126" s="3">
        <v>174.34800000000001</v>
      </c>
      <c r="F126" s="3">
        <v>172.285</v>
      </c>
      <c r="G126" s="15">
        <v>2.6859999999999999</v>
      </c>
      <c r="H126" s="15">
        <v>2.8340000000000001</v>
      </c>
      <c r="I126" s="15">
        <v>2.9860000000000002</v>
      </c>
      <c r="J126" s="39">
        <v>0</v>
      </c>
      <c r="K126" s="39">
        <v>292</v>
      </c>
      <c r="O126" s="40" t="str">
        <f t="shared" si="4"/>
        <v>3604</v>
      </c>
      <c r="P126" s="39">
        <f t="shared" si="5"/>
        <v>292</v>
      </c>
      <c r="Q126" s="18">
        <f t="shared" si="6"/>
        <v>487.14759600000002</v>
      </c>
    </row>
    <row r="127" spans="1:17" x14ac:dyDescent="0.25">
      <c r="A127" s="40" t="s">
        <v>452</v>
      </c>
      <c r="B127" s="3">
        <v>200.232</v>
      </c>
      <c r="C127" s="3">
        <v>232.58799999999999</v>
      </c>
      <c r="D127" s="3">
        <v>281.39600000000002</v>
      </c>
      <c r="E127" s="3">
        <v>234.59899999999999</v>
      </c>
      <c r="F127" s="3">
        <v>252.96</v>
      </c>
      <c r="G127" s="15">
        <v>2.6859999999999999</v>
      </c>
      <c r="H127" s="15">
        <v>2.8340000000000001</v>
      </c>
      <c r="I127" s="15">
        <v>2.9860000000000002</v>
      </c>
      <c r="J127" s="39">
        <v>0</v>
      </c>
      <c r="K127" s="39">
        <v>367</v>
      </c>
      <c r="O127" s="40" t="str">
        <f t="shared" si="4"/>
        <v>3605</v>
      </c>
      <c r="P127" s="39">
        <f t="shared" si="5"/>
        <v>367</v>
      </c>
      <c r="Q127" s="18">
        <f t="shared" si="6"/>
        <v>659.15439200000003</v>
      </c>
    </row>
    <row r="128" spans="1:17" x14ac:dyDescent="0.25">
      <c r="A128" s="40" t="s">
        <v>453</v>
      </c>
      <c r="B128" s="3">
        <v>73.691000000000003</v>
      </c>
      <c r="C128" s="3">
        <v>93.942999999999998</v>
      </c>
      <c r="D128" s="3">
        <v>121.41</v>
      </c>
      <c r="E128" s="3">
        <v>96.738</v>
      </c>
      <c r="F128" s="3">
        <v>70.290999999999997</v>
      </c>
      <c r="G128" s="15">
        <v>2.6859999999999999</v>
      </c>
      <c r="H128" s="15">
        <v>2.8340000000000001</v>
      </c>
      <c r="I128" s="15">
        <v>2.9860000000000002</v>
      </c>
      <c r="J128" s="39">
        <v>0</v>
      </c>
      <c r="K128" s="39">
        <v>176</v>
      </c>
      <c r="O128" s="40" t="str">
        <f t="shared" si="4"/>
        <v>3606</v>
      </c>
      <c r="P128" s="39">
        <f t="shared" si="5"/>
        <v>176</v>
      </c>
      <c r="Q128" s="18">
        <f t="shared" si="6"/>
        <v>266.23446200000001</v>
      </c>
    </row>
    <row r="129" spans="1:17" x14ac:dyDescent="0.25">
      <c r="A129" s="40" t="s">
        <v>454</v>
      </c>
      <c r="B129" s="3">
        <v>60.115000000000002</v>
      </c>
      <c r="C129" s="3">
        <v>70.304000000000002</v>
      </c>
      <c r="D129" s="3">
        <v>84.95</v>
      </c>
      <c r="E129" s="3">
        <v>73.349999999999994</v>
      </c>
      <c r="F129" s="3">
        <v>68.248000000000005</v>
      </c>
      <c r="G129" s="15">
        <v>2.6859999999999999</v>
      </c>
      <c r="H129" s="15">
        <v>2.8340000000000001</v>
      </c>
      <c r="I129" s="15">
        <v>2.9860000000000002</v>
      </c>
      <c r="J129" s="39">
        <v>0</v>
      </c>
      <c r="K129" s="39">
        <v>112</v>
      </c>
      <c r="O129" s="40" t="str">
        <f t="shared" si="4"/>
        <v>3607</v>
      </c>
      <c r="P129" s="39">
        <f t="shared" si="5"/>
        <v>112</v>
      </c>
      <c r="Q129" s="18">
        <f t="shared" si="6"/>
        <v>199.24153600000002</v>
      </c>
    </row>
    <row r="130" spans="1:17" x14ac:dyDescent="0.25">
      <c r="A130" s="40" t="s">
        <v>455</v>
      </c>
      <c r="B130" s="3">
        <v>70.221000000000004</v>
      </c>
      <c r="C130" s="3">
        <v>79.067999999999998</v>
      </c>
      <c r="D130" s="3">
        <v>91.828999999999994</v>
      </c>
      <c r="E130" s="3">
        <v>79.024000000000001</v>
      </c>
      <c r="F130" s="3">
        <v>76.468000000000004</v>
      </c>
      <c r="G130" s="15">
        <v>2.6859999999999999</v>
      </c>
      <c r="H130" s="15">
        <v>2.8340000000000001</v>
      </c>
      <c r="I130" s="15">
        <v>2.9860000000000002</v>
      </c>
      <c r="J130" s="39">
        <v>0</v>
      </c>
      <c r="K130" s="39">
        <v>172</v>
      </c>
      <c r="O130" s="40" t="str">
        <f t="shared" si="4"/>
        <v>3608</v>
      </c>
      <c r="P130" s="39">
        <f t="shared" si="5"/>
        <v>172</v>
      </c>
      <c r="Q130" s="18">
        <f t="shared" si="6"/>
        <v>224.078712</v>
      </c>
    </row>
    <row r="131" spans="1:17" x14ac:dyDescent="0.25">
      <c r="A131" s="40" t="s">
        <v>456</v>
      </c>
      <c r="B131" s="3">
        <v>79.046000000000006</v>
      </c>
      <c r="C131" s="3">
        <v>93.632000000000005</v>
      </c>
      <c r="D131" s="3">
        <v>117.628</v>
      </c>
      <c r="E131" s="3">
        <v>97.805999999999997</v>
      </c>
      <c r="F131" s="3">
        <v>87.528999999999996</v>
      </c>
      <c r="G131" s="15">
        <v>2.6859999999999999</v>
      </c>
      <c r="H131" s="15">
        <v>2.8340000000000001</v>
      </c>
      <c r="I131" s="15">
        <v>2.9860000000000002</v>
      </c>
      <c r="J131" s="39">
        <v>0</v>
      </c>
      <c r="K131" s="39">
        <v>161</v>
      </c>
      <c r="O131" s="40" t="str">
        <f t="shared" si="4"/>
        <v>3609</v>
      </c>
      <c r="P131" s="39">
        <f t="shared" si="5"/>
        <v>161</v>
      </c>
      <c r="Q131" s="18">
        <f t="shared" si="6"/>
        <v>265.35308800000001</v>
      </c>
    </row>
    <row r="132" spans="1:17" x14ac:dyDescent="0.25">
      <c r="A132" s="40" t="s">
        <v>457</v>
      </c>
      <c r="B132" s="3">
        <v>44.881</v>
      </c>
      <c r="C132" s="3">
        <v>60.863999999999997</v>
      </c>
      <c r="D132" s="3">
        <v>86.135000000000005</v>
      </c>
      <c r="E132" s="3">
        <v>69.954999999999998</v>
      </c>
      <c r="F132" s="3">
        <v>44.265000000000001</v>
      </c>
      <c r="G132" s="15">
        <v>2.6859999999999999</v>
      </c>
      <c r="H132" s="15">
        <v>2.8340000000000001</v>
      </c>
      <c r="I132" s="15">
        <v>2.9860000000000002</v>
      </c>
      <c r="J132" s="39">
        <v>0</v>
      </c>
      <c r="K132" s="39">
        <v>49</v>
      </c>
      <c r="O132" s="40" t="str">
        <f t="shared" si="4"/>
        <v>3610</v>
      </c>
      <c r="P132" s="39">
        <f t="shared" si="5"/>
        <v>49</v>
      </c>
      <c r="Q132" s="18">
        <f t="shared" si="6"/>
        <v>172.48857599999999</v>
      </c>
    </row>
    <row r="133" spans="1:17" x14ac:dyDescent="0.25">
      <c r="A133" s="40" t="s">
        <v>458</v>
      </c>
      <c r="B133" s="3">
        <v>73.548000000000002</v>
      </c>
      <c r="C133" s="3">
        <v>93.27</v>
      </c>
      <c r="D133" s="3">
        <v>125.497</v>
      </c>
      <c r="E133" s="3">
        <v>104.732</v>
      </c>
      <c r="F133" s="3">
        <v>91.123000000000005</v>
      </c>
      <c r="G133" s="15">
        <v>2.2959999999999998</v>
      </c>
      <c r="H133" s="15">
        <v>2.4220000000000002</v>
      </c>
      <c r="I133" s="15">
        <v>2.552</v>
      </c>
      <c r="J133" s="39">
        <v>0</v>
      </c>
      <c r="K133" s="39">
        <v>108</v>
      </c>
      <c r="O133" s="40" t="str">
        <f t="shared" ref="O133:O196" si="7">A133</f>
        <v>3611</v>
      </c>
      <c r="P133" s="39">
        <f t="shared" ref="P133:P196" si="8">K133</f>
        <v>108</v>
      </c>
      <c r="Q133" s="18">
        <f t="shared" ref="Q133:Q196" si="9">C133*H133+J133</f>
        <v>225.89994000000002</v>
      </c>
    </row>
    <row r="134" spans="1:17" x14ac:dyDescent="0.25">
      <c r="A134" s="40" t="s">
        <v>459</v>
      </c>
      <c r="B134" s="3">
        <v>102.01600000000001</v>
      </c>
      <c r="C134" s="3">
        <v>113.94199999999999</v>
      </c>
      <c r="D134" s="3">
        <v>131.96700000000001</v>
      </c>
      <c r="E134" s="3">
        <v>116.357</v>
      </c>
      <c r="F134" s="3">
        <v>116.54900000000001</v>
      </c>
      <c r="G134" s="15">
        <v>2.4729999999999999</v>
      </c>
      <c r="H134" s="15">
        <v>2.609</v>
      </c>
      <c r="I134" s="15">
        <v>2.7490000000000001</v>
      </c>
      <c r="J134" s="39">
        <v>8</v>
      </c>
      <c r="K134" s="39">
        <v>208</v>
      </c>
      <c r="O134" s="40" t="str">
        <f t="shared" si="7"/>
        <v>3612</v>
      </c>
      <c r="P134" s="39">
        <f t="shared" si="8"/>
        <v>208</v>
      </c>
      <c r="Q134" s="18">
        <f t="shared" si="9"/>
        <v>305.27467799999999</v>
      </c>
    </row>
    <row r="135" spans="1:17" x14ac:dyDescent="0.25">
      <c r="A135" s="40" t="s">
        <v>460</v>
      </c>
      <c r="B135" s="3">
        <v>80.911000000000001</v>
      </c>
      <c r="C135" s="3">
        <v>99.558999999999997</v>
      </c>
      <c r="D135" s="3">
        <v>128.506</v>
      </c>
      <c r="E135" s="3">
        <v>101.16800000000001</v>
      </c>
      <c r="F135" s="3">
        <v>113.992</v>
      </c>
      <c r="G135" s="15">
        <v>2.4740000000000002</v>
      </c>
      <c r="H135" s="15">
        <v>2.609</v>
      </c>
      <c r="I135" s="15">
        <v>2.7490000000000001</v>
      </c>
      <c r="J135" s="39">
        <v>0</v>
      </c>
      <c r="K135" s="39">
        <v>149</v>
      </c>
      <c r="O135" s="40" t="str">
        <f t="shared" si="7"/>
        <v>3613</v>
      </c>
      <c r="P135" s="39">
        <f t="shared" si="8"/>
        <v>149</v>
      </c>
      <c r="Q135" s="18">
        <f t="shared" si="9"/>
        <v>259.74943100000002</v>
      </c>
    </row>
    <row r="136" spans="1:17" x14ac:dyDescent="0.25">
      <c r="A136" s="40" t="s">
        <v>461</v>
      </c>
      <c r="B136" s="3">
        <v>17.39</v>
      </c>
      <c r="C136" s="3">
        <v>20.609000000000002</v>
      </c>
      <c r="D136" s="3">
        <v>24.481000000000002</v>
      </c>
      <c r="E136" s="3">
        <v>27.154</v>
      </c>
      <c r="F136" s="3">
        <v>17.454999999999998</v>
      </c>
      <c r="G136" s="15">
        <v>2.4729999999999999</v>
      </c>
      <c r="H136" s="15">
        <v>2.609</v>
      </c>
      <c r="I136" s="15">
        <v>2.7490000000000001</v>
      </c>
      <c r="J136" s="39">
        <v>0</v>
      </c>
      <c r="K136" s="39">
        <v>49</v>
      </c>
      <c r="O136" s="40" t="str">
        <f t="shared" si="7"/>
        <v>3614</v>
      </c>
      <c r="P136" s="39">
        <f t="shared" si="8"/>
        <v>49</v>
      </c>
      <c r="Q136" s="18">
        <f t="shared" si="9"/>
        <v>53.768881000000007</v>
      </c>
    </row>
    <row r="137" spans="1:17" x14ac:dyDescent="0.25">
      <c r="A137" s="40" t="s">
        <v>462</v>
      </c>
      <c r="B137" s="3">
        <v>127.31</v>
      </c>
      <c r="C137" s="3">
        <v>140.88399999999999</v>
      </c>
      <c r="D137" s="3">
        <v>155.601</v>
      </c>
      <c r="E137" s="3">
        <v>139.60400000000001</v>
      </c>
      <c r="F137" s="3">
        <v>135.399</v>
      </c>
      <c r="G137" s="15">
        <v>2.4729999999999999</v>
      </c>
      <c r="H137" s="15">
        <v>2.609</v>
      </c>
      <c r="I137" s="15">
        <v>2.7490000000000001</v>
      </c>
      <c r="J137" s="39">
        <v>0</v>
      </c>
      <c r="K137" s="39">
        <v>291</v>
      </c>
      <c r="O137" s="40" t="str">
        <f t="shared" si="7"/>
        <v>3615</v>
      </c>
      <c r="P137" s="39">
        <f t="shared" si="8"/>
        <v>291</v>
      </c>
      <c r="Q137" s="18">
        <f t="shared" si="9"/>
        <v>367.56635599999998</v>
      </c>
    </row>
    <row r="138" spans="1:17" x14ac:dyDescent="0.25">
      <c r="A138" s="40" t="s">
        <v>463</v>
      </c>
      <c r="B138" s="3">
        <v>15.225</v>
      </c>
      <c r="C138" s="3">
        <v>18.718</v>
      </c>
      <c r="D138" s="3">
        <v>25.091000000000001</v>
      </c>
      <c r="E138" s="3">
        <v>24.547000000000001</v>
      </c>
      <c r="F138" s="3">
        <v>18.635999999999999</v>
      </c>
      <c r="G138" s="15">
        <v>2.4729999999999999</v>
      </c>
      <c r="H138" s="15">
        <v>2.609</v>
      </c>
      <c r="I138" s="15">
        <v>2.7490000000000001</v>
      </c>
      <c r="J138" s="39">
        <v>0</v>
      </c>
      <c r="K138" s="39">
        <v>35</v>
      </c>
      <c r="O138" s="40" t="str">
        <f t="shared" si="7"/>
        <v>3616</v>
      </c>
      <c r="P138" s="39">
        <f t="shared" si="8"/>
        <v>35</v>
      </c>
      <c r="Q138" s="18">
        <f t="shared" si="9"/>
        <v>48.835262</v>
      </c>
    </row>
    <row r="139" spans="1:17" x14ac:dyDescent="0.25">
      <c r="A139" s="40" t="s">
        <v>464</v>
      </c>
      <c r="B139" s="3">
        <v>31.468</v>
      </c>
      <c r="C139" s="3">
        <v>40.195</v>
      </c>
      <c r="D139" s="3">
        <v>54.265000000000001</v>
      </c>
      <c r="E139" s="3">
        <v>42.594000000000001</v>
      </c>
      <c r="F139" s="3">
        <v>28.248999999999999</v>
      </c>
      <c r="G139" s="15">
        <v>2.2959999999999998</v>
      </c>
      <c r="H139" s="15">
        <v>2.4220000000000002</v>
      </c>
      <c r="I139" s="15">
        <v>2.552</v>
      </c>
      <c r="J139" s="39">
        <v>0</v>
      </c>
      <c r="K139" s="39">
        <v>58</v>
      </c>
      <c r="O139" s="40" t="str">
        <f t="shared" si="7"/>
        <v>3617</v>
      </c>
      <c r="P139" s="39">
        <f t="shared" si="8"/>
        <v>58</v>
      </c>
      <c r="Q139" s="18">
        <f t="shared" si="9"/>
        <v>97.352290000000011</v>
      </c>
    </row>
    <row r="140" spans="1:17" x14ac:dyDescent="0.25">
      <c r="A140" s="40" t="s">
        <v>465</v>
      </c>
      <c r="B140" s="3">
        <v>23.832999999999998</v>
      </c>
      <c r="C140" s="3">
        <v>33.777999999999999</v>
      </c>
      <c r="D140" s="3">
        <v>52.829000000000001</v>
      </c>
      <c r="E140" s="3">
        <v>47.292999999999999</v>
      </c>
      <c r="F140" s="3">
        <v>14.71</v>
      </c>
      <c r="G140" s="15">
        <v>2.2959999999999998</v>
      </c>
      <c r="H140" s="15">
        <v>2.4220000000000002</v>
      </c>
      <c r="I140" s="15">
        <v>2.552</v>
      </c>
      <c r="J140" s="39">
        <v>0</v>
      </c>
      <c r="K140" s="39">
        <v>57</v>
      </c>
      <c r="O140" s="40" t="str">
        <f t="shared" si="7"/>
        <v>3618</v>
      </c>
      <c r="P140" s="39">
        <f t="shared" si="8"/>
        <v>57</v>
      </c>
      <c r="Q140" s="18">
        <f t="shared" si="9"/>
        <v>81.810316</v>
      </c>
    </row>
    <row r="141" spans="1:17" x14ac:dyDescent="0.25">
      <c r="A141" s="40" t="s">
        <v>466</v>
      </c>
      <c r="B141" s="3">
        <v>47.337000000000003</v>
      </c>
      <c r="C141" s="3">
        <v>54.68</v>
      </c>
      <c r="D141" s="3">
        <v>66.197000000000003</v>
      </c>
      <c r="E141" s="3">
        <v>62.576999999999998</v>
      </c>
      <c r="F141" s="3">
        <v>43.353000000000002</v>
      </c>
      <c r="G141" s="15">
        <v>2.4729999999999999</v>
      </c>
      <c r="H141" s="15">
        <v>2.609</v>
      </c>
      <c r="I141" s="15">
        <v>2.7490000000000001</v>
      </c>
      <c r="J141" s="39">
        <v>8</v>
      </c>
      <c r="K141" s="39">
        <v>100</v>
      </c>
      <c r="O141" s="40" t="str">
        <f t="shared" si="7"/>
        <v>3619</v>
      </c>
      <c r="P141" s="39">
        <f t="shared" si="8"/>
        <v>100</v>
      </c>
      <c r="Q141" s="18">
        <f t="shared" si="9"/>
        <v>150.66012000000001</v>
      </c>
    </row>
    <row r="142" spans="1:17" x14ac:dyDescent="0.25">
      <c r="A142" s="40" t="s">
        <v>467</v>
      </c>
      <c r="B142" s="3">
        <v>81.453999999999994</v>
      </c>
      <c r="C142" s="3">
        <v>96.168999999999997</v>
      </c>
      <c r="D142" s="3">
        <v>114.44499999999999</v>
      </c>
      <c r="E142" s="3">
        <v>92.212999999999994</v>
      </c>
      <c r="F142" s="3">
        <v>103.40300000000001</v>
      </c>
      <c r="G142" s="15">
        <v>2.4729999999999999</v>
      </c>
      <c r="H142" s="15">
        <v>2.609</v>
      </c>
      <c r="I142" s="15">
        <v>2.7490000000000001</v>
      </c>
      <c r="J142" s="39">
        <v>11</v>
      </c>
      <c r="K142" s="39">
        <v>160</v>
      </c>
      <c r="O142" s="40" t="str">
        <f t="shared" si="7"/>
        <v>3620</v>
      </c>
      <c r="P142" s="39">
        <f t="shared" si="8"/>
        <v>160</v>
      </c>
      <c r="Q142" s="18">
        <f t="shared" si="9"/>
        <v>261.904921</v>
      </c>
    </row>
    <row r="143" spans="1:17" x14ac:dyDescent="0.25">
      <c r="A143" s="40" t="s">
        <v>468</v>
      </c>
      <c r="B143" s="3">
        <v>168.59899999999999</v>
      </c>
      <c r="C143" s="3">
        <v>188.22200000000001</v>
      </c>
      <c r="D143" s="3">
        <v>205.71299999999999</v>
      </c>
      <c r="E143" s="3">
        <v>179.928</v>
      </c>
      <c r="F143" s="3">
        <v>196.892</v>
      </c>
      <c r="G143" s="15">
        <v>2.4670000000000001</v>
      </c>
      <c r="H143" s="15">
        <v>2.6019999999999999</v>
      </c>
      <c r="I143" s="15">
        <v>2.742</v>
      </c>
      <c r="J143" s="39">
        <v>0</v>
      </c>
      <c r="K143" s="39">
        <v>345</v>
      </c>
      <c r="O143" s="40" t="str">
        <f t="shared" si="7"/>
        <v>3621</v>
      </c>
      <c r="P143" s="39">
        <f t="shared" si="8"/>
        <v>345</v>
      </c>
      <c r="Q143" s="18">
        <f t="shared" si="9"/>
        <v>489.75364400000001</v>
      </c>
    </row>
    <row r="144" spans="1:17" x14ac:dyDescent="0.25">
      <c r="A144" s="40" t="s">
        <v>469</v>
      </c>
      <c r="B144" s="3">
        <v>2.5</v>
      </c>
      <c r="C144" s="3">
        <v>2.8570000000000002</v>
      </c>
      <c r="D144" s="3">
        <v>3.5059999999999998</v>
      </c>
      <c r="E144" s="3">
        <v>4.2480000000000002</v>
      </c>
      <c r="F144" s="3">
        <v>2.004</v>
      </c>
      <c r="G144" s="15">
        <v>2.4729999999999999</v>
      </c>
      <c r="H144" s="15">
        <v>2.609</v>
      </c>
      <c r="I144" s="15">
        <v>2.7490000000000001</v>
      </c>
      <c r="J144" s="39">
        <v>0</v>
      </c>
      <c r="K144" s="39">
        <v>6</v>
      </c>
      <c r="O144" s="40" t="str">
        <f t="shared" si="7"/>
        <v>3622</v>
      </c>
      <c r="P144" s="39">
        <f t="shared" si="8"/>
        <v>6</v>
      </c>
      <c r="Q144" s="18">
        <f t="shared" si="9"/>
        <v>7.4539130000000009</v>
      </c>
    </row>
    <row r="145" spans="1:17" x14ac:dyDescent="0.25">
      <c r="A145" s="40" t="s">
        <v>470</v>
      </c>
      <c r="B145" s="3">
        <v>50.35</v>
      </c>
      <c r="C145" s="3">
        <v>65.975999999999999</v>
      </c>
      <c r="D145" s="3">
        <v>79.284999999999997</v>
      </c>
      <c r="E145" s="3">
        <v>63.554000000000002</v>
      </c>
      <c r="F145" s="3">
        <v>74.438000000000002</v>
      </c>
      <c r="G145" s="15">
        <v>2.4729999999999999</v>
      </c>
      <c r="H145" s="15">
        <v>2.609</v>
      </c>
      <c r="I145" s="15">
        <v>2.7490000000000001</v>
      </c>
      <c r="J145" s="39">
        <v>0</v>
      </c>
      <c r="K145" s="39">
        <v>77</v>
      </c>
      <c r="O145" s="40" t="str">
        <f t="shared" si="7"/>
        <v>3623</v>
      </c>
      <c r="P145" s="39">
        <f t="shared" si="8"/>
        <v>77</v>
      </c>
      <c r="Q145" s="18">
        <f t="shared" si="9"/>
        <v>172.131384</v>
      </c>
    </row>
    <row r="146" spans="1:17" x14ac:dyDescent="0.25">
      <c r="A146" s="40" t="s">
        <v>471</v>
      </c>
      <c r="B146" s="3">
        <v>85.954999999999998</v>
      </c>
      <c r="C146" s="3">
        <v>104.06100000000001</v>
      </c>
      <c r="D146" s="3">
        <v>126.706</v>
      </c>
      <c r="E146" s="3">
        <v>106.345</v>
      </c>
      <c r="F146" s="3">
        <v>116.057</v>
      </c>
      <c r="G146" s="15">
        <v>2.4729999999999999</v>
      </c>
      <c r="H146" s="15">
        <v>2.609</v>
      </c>
      <c r="I146" s="15">
        <v>2.7490000000000001</v>
      </c>
      <c r="J146" s="39">
        <v>0</v>
      </c>
      <c r="K146" s="39">
        <v>136</v>
      </c>
      <c r="O146" s="40" t="str">
        <f t="shared" si="7"/>
        <v>3624</v>
      </c>
      <c r="P146" s="39">
        <f t="shared" si="8"/>
        <v>136</v>
      </c>
      <c r="Q146" s="18">
        <f t="shared" si="9"/>
        <v>271.49514900000003</v>
      </c>
    </row>
    <row r="147" spans="1:17" x14ac:dyDescent="0.25">
      <c r="A147" s="40" t="s">
        <v>472</v>
      </c>
      <c r="B147" s="3">
        <v>34.351999999999997</v>
      </c>
      <c r="C147" s="3">
        <v>41.915999999999997</v>
      </c>
      <c r="D147" s="3">
        <v>53.924999999999997</v>
      </c>
      <c r="E147" s="3">
        <v>47.225999999999999</v>
      </c>
      <c r="F147" s="3">
        <v>40.857999999999997</v>
      </c>
      <c r="G147" s="15">
        <v>2.4729999999999999</v>
      </c>
      <c r="H147" s="15">
        <v>2.609</v>
      </c>
      <c r="I147" s="15">
        <v>2.7490000000000001</v>
      </c>
      <c r="J147" s="39">
        <v>0</v>
      </c>
      <c r="K147" s="39">
        <v>83</v>
      </c>
      <c r="O147" s="40" t="str">
        <f t="shared" si="7"/>
        <v>3625</v>
      </c>
      <c r="P147" s="39">
        <f t="shared" si="8"/>
        <v>83</v>
      </c>
      <c r="Q147" s="18">
        <f t="shared" si="9"/>
        <v>109.35884399999999</v>
      </c>
    </row>
    <row r="148" spans="1:17" x14ac:dyDescent="0.25">
      <c r="A148" s="40" t="s">
        <v>473</v>
      </c>
      <c r="B148" s="3">
        <v>23.645</v>
      </c>
      <c r="C148" s="3">
        <v>31.393999999999998</v>
      </c>
      <c r="D148" s="3">
        <v>45.639000000000003</v>
      </c>
      <c r="E148" s="3">
        <v>38.875999999999998</v>
      </c>
      <c r="F148" s="3">
        <v>31.928000000000001</v>
      </c>
      <c r="G148" s="15">
        <v>2.2959999999999998</v>
      </c>
      <c r="H148" s="15">
        <v>2.4220000000000002</v>
      </c>
      <c r="I148" s="15">
        <v>2.552</v>
      </c>
      <c r="J148" s="39">
        <v>0</v>
      </c>
      <c r="K148" s="39">
        <v>39</v>
      </c>
      <c r="O148" s="40" t="str">
        <f t="shared" si="7"/>
        <v>3626</v>
      </c>
      <c r="P148" s="39">
        <f t="shared" si="8"/>
        <v>39</v>
      </c>
      <c r="Q148" s="18">
        <f t="shared" si="9"/>
        <v>76.036268000000007</v>
      </c>
    </row>
    <row r="149" spans="1:17" x14ac:dyDescent="0.25">
      <c r="A149" s="40" t="s">
        <v>474</v>
      </c>
      <c r="B149" s="3">
        <v>1.629</v>
      </c>
      <c r="C149" s="3">
        <v>2.0870000000000002</v>
      </c>
      <c r="D149" s="3">
        <v>2.9430000000000001</v>
      </c>
      <c r="E149" s="3">
        <v>1.0029999999999999</v>
      </c>
      <c r="F149" s="3">
        <v>2.5369999999999999</v>
      </c>
      <c r="G149" s="15">
        <v>2.2959999999999998</v>
      </c>
      <c r="H149" s="15">
        <v>2.4220000000000002</v>
      </c>
      <c r="I149" s="15">
        <v>2.552</v>
      </c>
      <c r="J149" s="39">
        <v>0</v>
      </c>
      <c r="K149" s="39">
        <v>4</v>
      </c>
      <c r="O149" s="40" t="str">
        <f t="shared" si="7"/>
        <v>3627</v>
      </c>
      <c r="P149" s="39">
        <f t="shared" si="8"/>
        <v>4</v>
      </c>
      <c r="Q149" s="18">
        <f t="shared" si="9"/>
        <v>5.0547140000000006</v>
      </c>
    </row>
    <row r="150" spans="1:17" x14ac:dyDescent="0.25">
      <c r="A150" s="40" t="s">
        <v>475</v>
      </c>
      <c r="B150" s="3">
        <v>17.983000000000001</v>
      </c>
      <c r="C150" s="3">
        <v>19.966000000000001</v>
      </c>
      <c r="D150" s="3">
        <v>23.231000000000002</v>
      </c>
      <c r="E150" s="3">
        <v>22.914999999999999</v>
      </c>
      <c r="F150" s="3">
        <v>16.393000000000001</v>
      </c>
      <c r="G150" s="15">
        <v>2.4729999999999999</v>
      </c>
      <c r="H150" s="15">
        <v>2.609</v>
      </c>
      <c r="I150" s="15">
        <v>2.7490000000000001</v>
      </c>
      <c r="J150" s="39">
        <v>0</v>
      </c>
      <c r="K150" s="39">
        <v>32</v>
      </c>
      <c r="O150" s="40" t="str">
        <f t="shared" si="7"/>
        <v>3628</v>
      </c>
      <c r="P150" s="39">
        <f t="shared" si="8"/>
        <v>32</v>
      </c>
      <c r="Q150" s="18">
        <f t="shared" si="9"/>
        <v>52.091294000000005</v>
      </c>
    </row>
    <row r="151" spans="1:17" x14ac:dyDescent="0.25">
      <c r="A151" s="40" t="s">
        <v>476</v>
      </c>
      <c r="B151" s="3">
        <v>8.1669999999999998</v>
      </c>
      <c r="C151" s="3">
        <v>11.07</v>
      </c>
      <c r="D151" s="3">
        <v>13.516999999999999</v>
      </c>
      <c r="E151" s="3">
        <v>10.045999999999999</v>
      </c>
      <c r="F151" s="3">
        <v>9.6910000000000007</v>
      </c>
      <c r="G151" s="15">
        <v>2.4729999999999999</v>
      </c>
      <c r="H151" s="15">
        <v>2.609</v>
      </c>
      <c r="I151" s="15">
        <v>2.7490000000000001</v>
      </c>
      <c r="J151" s="39">
        <v>0</v>
      </c>
      <c r="K151" s="39">
        <v>4</v>
      </c>
      <c r="O151" s="40" t="str">
        <f t="shared" si="7"/>
        <v>3629</v>
      </c>
      <c r="P151" s="39">
        <f t="shared" si="8"/>
        <v>4</v>
      </c>
      <c r="Q151" s="18">
        <f t="shared" si="9"/>
        <v>28.881630000000001</v>
      </c>
    </row>
    <row r="152" spans="1:17" x14ac:dyDescent="0.25">
      <c r="A152" s="40" t="s">
        <v>477</v>
      </c>
      <c r="B152" s="3">
        <v>1.3420000000000001</v>
      </c>
      <c r="C152" s="3">
        <v>1.585</v>
      </c>
      <c r="D152" s="3">
        <v>2.0299999999999998</v>
      </c>
      <c r="E152" s="3">
        <v>1.0029999999999999</v>
      </c>
      <c r="F152" s="3">
        <v>1.8380000000000001</v>
      </c>
      <c r="G152" s="15">
        <v>2.2959999999999998</v>
      </c>
      <c r="H152" s="15">
        <v>2.4220000000000002</v>
      </c>
      <c r="I152" s="15">
        <v>2.552</v>
      </c>
      <c r="J152" s="39">
        <v>0</v>
      </c>
      <c r="K152" s="39">
        <v>2</v>
      </c>
      <c r="O152" s="40" t="str">
        <f t="shared" si="7"/>
        <v>3630</v>
      </c>
      <c r="P152" s="39">
        <f t="shared" si="8"/>
        <v>2</v>
      </c>
      <c r="Q152" s="18">
        <f t="shared" si="9"/>
        <v>3.83887</v>
      </c>
    </row>
    <row r="153" spans="1:17" x14ac:dyDescent="0.25">
      <c r="A153" s="40" t="s">
        <v>478</v>
      </c>
      <c r="B153" s="3">
        <v>1.0029999999999999</v>
      </c>
      <c r="C153" s="3">
        <v>1.0029999999999999</v>
      </c>
      <c r="D153" s="3">
        <v>1.0029999999999999</v>
      </c>
      <c r="E153" s="3">
        <v>1.0029999999999999</v>
      </c>
      <c r="F153" s="3">
        <v>1.0029999999999999</v>
      </c>
      <c r="G153" s="15">
        <v>2.2959999999999998</v>
      </c>
      <c r="H153" s="15">
        <v>2.4220000000000002</v>
      </c>
      <c r="I153" s="15">
        <v>2.552</v>
      </c>
      <c r="J153" s="39">
        <v>0</v>
      </c>
      <c r="K153" s="39">
        <v>5</v>
      </c>
      <c r="O153" s="40" t="str">
        <f t="shared" si="7"/>
        <v>3631</v>
      </c>
      <c r="P153" s="39">
        <f t="shared" si="8"/>
        <v>5</v>
      </c>
      <c r="Q153" s="18">
        <f t="shared" si="9"/>
        <v>2.4292659999999997</v>
      </c>
    </row>
    <row r="154" spans="1:17" x14ac:dyDescent="0.25">
      <c r="A154" s="40" t="s">
        <v>479</v>
      </c>
      <c r="B154" s="3">
        <v>2.952</v>
      </c>
      <c r="C154" s="3">
        <v>3.6120000000000001</v>
      </c>
      <c r="D154" s="3">
        <v>4.8120000000000003</v>
      </c>
      <c r="E154" s="3">
        <v>4.1559999999999997</v>
      </c>
      <c r="F154" s="3">
        <v>2.0459999999999998</v>
      </c>
      <c r="G154" s="15">
        <v>2.1720000000000002</v>
      </c>
      <c r="H154" s="15">
        <v>2.2909999999999999</v>
      </c>
      <c r="I154" s="15">
        <v>2.4140000000000001</v>
      </c>
      <c r="J154" s="39">
        <v>0</v>
      </c>
      <c r="K154" s="39">
        <v>3</v>
      </c>
      <c r="O154" s="40" t="str">
        <f t="shared" si="7"/>
        <v>3701</v>
      </c>
      <c r="P154" s="39">
        <f t="shared" si="8"/>
        <v>3</v>
      </c>
      <c r="Q154" s="18">
        <f t="shared" si="9"/>
        <v>8.2750920000000008</v>
      </c>
    </row>
    <row r="155" spans="1:17" x14ac:dyDescent="0.25">
      <c r="A155" s="40" t="s">
        <v>480</v>
      </c>
      <c r="B155" s="3">
        <v>116.25</v>
      </c>
      <c r="C155" s="3">
        <v>124.69799999999999</v>
      </c>
      <c r="D155" s="3">
        <v>136.46899999999999</v>
      </c>
      <c r="E155" s="3">
        <v>124.48</v>
      </c>
      <c r="F155" s="3">
        <v>116.702</v>
      </c>
      <c r="G155" s="15">
        <v>2.1720000000000002</v>
      </c>
      <c r="H155" s="15">
        <v>2.2909999999999999</v>
      </c>
      <c r="I155" s="15">
        <v>2.4140000000000001</v>
      </c>
      <c r="J155" s="39">
        <v>0</v>
      </c>
      <c r="K155" s="39">
        <v>249</v>
      </c>
      <c r="O155" s="40" t="str">
        <f t="shared" si="7"/>
        <v>3702</v>
      </c>
      <c r="P155" s="39">
        <f t="shared" si="8"/>
        <v>249</v>
      </c>
      <c r="Q155" s="18">
        <f t="shared" si="9"/>
        <v>285.68311799999998</v>
      </c>
    </row>
    <row r="156" spans="1:17" x14ac:dyDescent="0.25">
      <c r="A156" s="40" t="s">
        <v>481</v>
      </c>
      <c r="B156" s="3">
        <v>11.968</v>
      </c>
      <c r="C156" s="3">
        <v>15.616</v>
      </c>
      <c r="D156" s="3">
        <v>22.004999999999999</v>
      </c>
      <c r="E156" s="3">
        <v>20.78</v>
      </c>
      <c r="F156" s="3">
        <v>9.15</v>
      </c>
      <c r="G156" s="15">
        <v>2.1720000000000002</v>
      </c>
      <c r="H156" s="15">
        <v>2.2909999999999999</v>
      </c>
      <c r="I156" s="15">
        <v>2.4140000000000001</v>
      </c>
      <c r="J156" s="39">
        <v>0</v>
      </c>
      <c r="K156" s="39">
        <v>18</v>
      </c>
      <c r="O156" s="40" t="str">
        <f t="shared" si="7"/>
        <v>3703</v>
      </c>
      <c r="P156" s="39">
        <f t="shared" si="8"/>
        <v>18</v>
      </c>
      <c r="Q156" s="18">
        <f t="shared" si="9"/>
        <v>35.776255999999997</v>
      </c>
    </row>
    <row r="157" spans="1:17" x14ac:dyDescent="0.25">
      <c r="A157" s="40" t="s">
        <v>482</v>
      </c>
      <c r="B157" s="3">
        <v>17.513999999999999</v>
      </c>
      <c r="C157" s="3">
        <v>22.754999999999999</v>
      </c>
      <c r="D157" s="3">
        <v>31.888000000000002</v>
      </c>
      <c r="E157" s="3">
        <v>26.355</v>
      </c>
      <c r="F157" s="3">
        <v>16.751999999999999</v>
      </c>
      <c r="G157" s="15">
        <v>2.1720000000000002</v>
      </c>
      <c r="H157" s="15">
        <v>2.2909999999999999</v>
      </c>
      <c r="I157" s="15">
        <v>2.4140000000000001</v>
      </c>
      <c r="J157" s="39">
        <v>0</v>
      </c>
      <c r="K157" s="39">
        <v>59</v>
      </c>
      <c r="O157" s="40" t="str">
        <f t="shared" si="7"/>
        <v>3704</v>
      </c>
      <c r="P157" s="39">
        <f t="shared" si="8"/>
        <v>59</v>
      </c>
      <c r="Q157" s="18">
        <f t="shared" si="9"/>
        <v>52.131704999999997</v>
      </c>
    </row>
    <row r="158" spans="1:17" x14ac:dyDescent="0.25">
      <c r="A158" s="40" t="s">
        <v>483</v>
      </c>
      <c r="B158" s="3">
        <v>7.4249999999999998</v>
      </c>
      <c r="C158" s="3">
        <v>9.7650000000000006</v>
      </c>
      <c r="D158" s="3">
        <v>13.007999999999999</v>
      </c>
      <c r="E158" s="3">
        <v>9.6379999999999999</v>
      </c>
      <c r="F158" s="3">
        <v>7.8380000000000001</v>
      </c>
      <c r="G158" s="15">
        <v>2.1720000000000002</v>
      </c>
      <c r="H158" s="15">
        <v>2.2909999999999999</v>
      </c>
      <c r="I158" s="15">
        <v>2.4140000000000001</v>
      </c>
      <c r="J158" s="39">
        <v>0</v>
      </c>
      <c r="K158" s="39">
        <v>8</v>
      </c>
      <c r="O158" s="40" t="str">
        <f t="shared" si="7"/>
        <v>3705</v>
      </c>
      <c r="P158" s="39">
        <f t="shared" si="8"/>
        <v>8</v>
      </c>
      <c r="Q158" s="18">
        <f t="shared" si="9"/>
        <v>22.371615000000002</v>
      </c>
    </row>
    <row r="159" spans="1:17" x14ac:dyDescent="0.25">
      <c r="A159" s="40" t="s">
        <v>484</v>
      </c>
      <c r="B159" s="3">
        <v>0.86099999999999999</v>
      </c>
      <c r="C159" s="3">
        <v>1.236</v>
      </c>
      <c r="D159" s="3">
        <v>1.927</v>
      </c>
      <c r="E159" s="3">
        <v>2.399</v>
      </c>
      <c r="F159" s="3">
        <v>1.681</v>
      </c>
      <c r="G159" s="15">
        <v>2.1720000000000002</v>
      </c>
      <c r="H159" s="15">
        <v>2.2909999999999999</v>
      </c>
      <c r="I159" s="15">
        <v>2.4140000000000001</v>
      </c>
      <c r="J159" s="39">
        <v>0</v>
      </c>
      <c r="K159" s="39">
        <v>17</v>
      </c>
      <c r="O159" s="40" t="str">
        <f t="shared" si="7"/>
        <v>3706</v>
      </c>
      <c r="P159" s="39">
        <f t="shared" si="8"/>
        <v>17</v>
      </c>
      <c r="Q159" s="18">
        <f t="shared" si="9"/>
        <v>2.8316759999999999</v>
      </c>
    </row>
    <row r="160" spans="1:17" x14ac:dyDescent="0.25">
      <c r="A160" s="40" t="s">
        <v>485</v>
      </c>
      <c r="B160" s="3">
        <v>27.126999999999999</v>
      </c>
      <c r="C160" s="3">
        <v>33.917999999999999</v>
      </c>
      <c r="D160" s="3">
        <v>44.694000000000003</v>
      </c>
      <c r="E160" s="3">
        <v>40.533999999999999</v>
      </c>
      <c r="F160" s="3">
        <v>29.861000000000001</v>
      </c>
      <c r="G160" s="15">
        <v>2.1720000000000002</v>
      </c>
      <c r="H160" s="15">
        <v>2.2909999999999999</v>
      </c>
      <c r="I160" s="15">
        <v>2.4140000000000001</v>
      </c>
      <c r="J160" s="39">
        <v>0</v>
      </c>
      <c r="K160" s="39">
        <v>48</v>
      </c>
      <c r="O160" s="40" t="str">
        <f t="shared" si="7"/>
        <v>3707</v>
      </c>
      <c r="P160" s="39">
        <f t="shared" si="8"/>
        <v>48</v>
      </c>
      <c r="Q160" s="18">
        <f t="shared" si="9"/>
        <v>77.706137999999996</v>
      </c>
    </row>
    <row r="161" spans="1:17" x14ac:dyDescent="0.25">
      <c r="A161" s="40" t="s">
        <v>486</v>
      </c>
      <c r="B161" s="3">
        <v>26.506</v>
      </c>
      <c r="C161" s="3">
        <v>37.496000000000002</v>
      </c>
      <c r="D161" s="3">
        <v>55.859000000000002</v>
      </c>
      <c r="E161" s="3">
        <v>51.093000000000004</v>
      </c>
      <c r="F161" s="3">
        <v>38.731000000000002</v>
      </c>
      <c r="G161" s="15">
        <v>2.1720000000000002</v>
      </c>
      <c r="H161" s="15">
        <v>2.2909999999999999</v>
      </c>
      <c r="I161" s="15">
        <v>2.4140000000000001</v>
      </c>
      <c r="J161" s="39">
        <v>0</v>
      </c>
      <c r="K161" s="39">
        <v>35</v>
      </c>
      <c r="O161" s="40" t="str">
        <f t="shared" si="7"/>
        <v>3708</v>
      </c>
      <c r="P161" s="39">
        <f t="shared" si="8"/>
        <v>35</v>
      </c>
      <c r="Q161" s="18">
        <f t="shared" si="9"/>
        <v>85.903335999999996</v>
      </c>
    </row>
    <row r="162" spans="1:17" x14ac:dyDescent="0.25">
      <c r="A162" s="40" t="s">
        <v>487</v>
      </c>
      <c r="B162" s="3">
        <v>21.498000000000001</v>
      </c>
      <c r="C162" s="3">
        <v>28.315999999999999</v>
      </c>
      <c r="D162" s="3">
        <v>39.71</v>
      </c>
      <c r="E162" s="3">
        <v>30.536999999999999</v>
      </c>
      <c r="F162" s="3">
        <v>22.407</v>
      </c>
      <c r="G162" s="15">
        <v>2.1720000000000002</v>
      </c>
      <c r="H162" s="15">
        <v>2.2909999999999999</v>
      </c>
      <c r="I162" s="15">
        <v>2.4140000000000001</v>
      </c>
      <c r="J162" s="39">
        <v>0</v>
      </c>
      <c r="K162" s="39">
        <v>22</v>
      </c>
      <c r="O162" s="40" t="str">
        <f t="shared" si="7"/>
        <v>3709</v>
      </c>
      <c r="P162" s="39">
        <f t="shared" si="8"/>
        <v>22</v>
      </c>
      <c r="Q162" s="18">
        <f t="shared" si="9"/>
        <v>64.871955999999997</v>
      </c>
    </row>
    <row r="163" spans="1:17" x14ac:dyDescent="0.25">
      <c r="A163" s="40" t="s">
        <v>488</v>
      </c>
      <c r="B163" s="3">
        <v>15.823</v>
      </c>
      <c r="C163" s="3">
        <v>19.061</v>
      </c>
      <c r="D163" s="3">
        <v>25.032</v>
      </c>
      <c r="E163" s="3">
        <v>18.298999999999999</v>
      </c>
      <c r="F163" s="3">
        <v>22.981000000000002</v>
      </c>
      <c r="G163" s="15">
        <v>2.1720000000000002</v>
      </c>
      <c r="H163" s="15">
        <v>2.2909999999999999</v>
      </c>
      <c r="I163" s="15">
        <v>2.4140000000000001</v>
      </c>
      <c r="J163" s="39">
        <v>0</v>
      </c>
      <c r="K163" s="39">
        <v>9</v>
      </c>
      <c r="O163" s="40" t="str">
        <f t="shared" si="7"/>
        <v>3710</v>
      </c>
      <c r="P163" s="39">
        <f t="shared" si="8"/>
        <v>9</v>
      </c>
      <c r="Q163" s="18">
        <f t="shared" si="9"/>
        <v>43.668751</v>
      </c>
    </row>
    <row r="164" spans="1:17" x14ac:dyDescent="0.25">
      <c r="A164" s="40" t="s">
        <v>489</v>
      </c>
      <c r="B164" s="3">
        <v>92.278000000000006</v>
      </c>
      <c r="C164" s="3">
        <v>107.73099999999999</v>
      </c>
      <c r="D164" s="3">
        <v>129.40299999999999</v>
      </c>
      <c r="E164" s="3">
        <v>106.34</v>
      </c>
      <c r="F164" s="3">
        <v>109.33</v>
      </c>
      <c r="G164" s="15">
        <v>2.1720000000000002</v>
      </c>
      <c r="H164" s="15">
        <v>2.2909999999999999</v>
      </c>
      <c r="I164" s="15">
        <v>2.4140000000000001</v>
      </c>
      <c r="J164" s="39">
        <v>0</v>
      </c>
      <c r="K164" s="39">
        <v>175</v>
      </c>
      <c r="O164" s="40" t="str">
        <f t="shared" si="7"/>
        <v>3711</v>
      </c>
      <c r="P164" s="39">
        <f t="shared" si="8"/>
        <v>175</v>
      </c>
      <c r="Q164" s="18">
        <f t="shared" si="9"/>
        <v>246.81172099999998</v>
      </c>
    </row>
    <row r="165" spans="1:17" x14ac:dyDescent="0.25">
      <c r="A165" s="40" t="s">
        <v>490</v>
      </c>
      <c r="B165" s="3">
        <v>24.161000000000001</v>
      </c>
      <c r="C165" s="3">
        <v>28.552</v>
      </c>
      <c r="D165" s="3">
        <v>36.420999999999999</v>
      </c>
      <c r="E165" s="3">
        <v>31.283000000000001</v>
      </c>
      <c r="F165" s="3">
        <v>23.440999999999999</v>
      </c>
      <c r="G165" s="15">
        <v>2.1720000000000002</v>
      </c>
      <c r="H165" s="15">
        <v>2.2909999999999999</v>
      </c>
      <c r="I165" s="15">
        <v>2.4140000000000001</v>
      </c>
      <c r="J165" s="39">
        <v>0</v>
      </c>
      <c r="K165" s="39">
        <v>35</v>
      </c>
      <c r="O165" s="40" t="str">
        <f t="shared" si="7"/>
        <v>3712</v>
      </c>
      <c r="P165" s="39">
        <f t="shared" si="8"/>
        <v>35</v>
      </c>
      <c r="Q165" s="18">
        <f t="shared" si="9"/>
        <v>65.412632000000002</v>
      </c>
    </row>
    <row r="166" spans="1:17" x14ac:dyDescent="0.25">
      <c r="A166" s="40" t="s">
        <v>491</v>
      </c>
      <c r="B166" s="3">
        <v>26.814</v>
      </c>
      <c r="C166" s="3">
        <v>34.563000000000002</v>
      </c>
      <c r="D166" s="3">
        <v>47.698</v>
      </c>
      <c r="E166" s="3">
        <v>41.524999999999999</v>
      </c>
      <c r="F166" s="3">
        <v>27.928000000000001</v>
      </c>
      <c r="G166" s="15">
        <v>2.1720000000000002</v>
      </c>
      <c r="H166" s="15">
        <v>2.2909999999999999</v>
      </c>
      <c r="I166" s="15">
        <v>2.4140000000000001</v>
      </c>
      <c r="J166" s="39">
        <v>0</v>
      </c>
      <c r="K166" s="39">
        <v>53</v>
      </c>
      <c r="O166" s="40" t="str">
        <f t="shared" si="7"/>
        <v>3713</v>
      </c>
      <c r="P166" s="39">
        <f t="shared" si="8"/>
        <v>53</v>
      </c>
      <c r="Q166" s="18">
        <f t="shared" si="9"/>
        <v>79.183833000000007</v>
      </c>
    </row>
    <row r="167" spans="1:17" x14ac:dyDescent="0.25">
      <c r="A167" s="40" t="s">
        <v>492</v>
      </c>
      <c r="B167" s="3">
        <v>98.537999999999997</v>
      </c>
      <c r="C167" s="3">
        <v>117.39400000000001</v>
      </c>
      <c r="D167" s="3">
        <v>134.86199999999999</v>
      </c>
      <c r="E167" s="3">
        <v>111.303</v>
      </c>
      <c r="F167" s="3">
        <v>117.883</v>
      </c>
      <c r="G167" s="15">
        <v>2.1720000000000002</v>
      </c>
      <c r="H167" s="15">
        <v>2.2909999999999999</v>
      </c>
      <c r="I167" s="15">
        <v>2.4140000000000001</v>
      </c>
      <c r="J167" s="39">
        <v>0</v>
      </c>
      <c r="K167" s="39">
        <v>226</v>
      </c>
      <c r="O167" s="40" t="str">
        <f t="shared" si="7"/>
        <v>3714</v>
      </c>
      <c r="P167" s="39">
        <f t="shared" si="8"/>
        <v>226</v>
      </c>
      <c r="Q167" s="18">
        <f t="shared" si="9"/>
        <v>268.94965400000001</v>
      </c>
    </row>
    <row r="168" spans="1:17" x14ac:dyDescent="0.25">
      <c r="A168" s="40" t="s">
        <v>493</v>
      </c>
      <c r="B168" s="3">
        <v>32.645000000000003</v>
      </c>
      <c r="C168" s="3">
        <v>41.168999999999997</v>
      </c>
      <c r="D168" s="3">
        <v>54.786999999999999</v>
      </c>
      <c r="E168" s="3">
        <v>37.930999999999997</v>
      </c>
      <c r="F168" s="3">
        <v>46.131999999999998</v>
      </c>
      <c r="G168" s="15">
        <v>2.1720000000000002</v>
      </c>
      <c r="H168" s="15">
        <v>2.2909999999999999</v>
      </c>
      <c r="I168" s="15">
        <v>2.4140000000000001</v>
      </c>
      <c r="J168" s="39">
        <v>0</v>
      </c>
      <c r="K168" s="39">
        <v>31</v>
      </c>
      <c r="O168" s="40" t="str">
        <f t="shared" si="7"/>
        <v>3715</v>
      </c>
      <c r="P168" s="39">
        <f t="shared" si="8"/>
        <v>31</v>
      </c>
      <c r="Q168" s="18">
        <f t="shared" si="9"/>
        <v>94.318178999999986</v>
      </c>
    </row>
    <row r="169" spans="1:17" x14ac:dyDescent="0.25">
      <c r="A169" s="40" t="s">
        <v>494</v>
      </c>
      <c r="B169" s="3">
        <v>41.512999999999998</v>
      </c>
      <c r="C169" s="3">
        <v>48.514000000000003</v>
      </c>
      <c r="D169" s="3">
        <v>60.537999999999997</v>
      </c>
      <c r="E169" s="3">
        <v>47.55</v>
      </c>
      <c r="F169" s="3">
        <v>55.722999999999999</v>
      </c>
      <c r="G169" s="15">
        <v>2.1720000000000002</v>
      </c>
      <c r="H169" s="15">
        <v>2.2909999999999999</v>
      </c>
      <c r="I169" s="15">
        <v>2.4140000000000001</v>
      </c>
      <c r="J169" s="39">
        <v>0</v>
      </c>
      <c r="K169" s="39">
        <v>73</v>
      </c>
      <c r="O169" s="40" t="str">
        <f t="shared" si="7"/>
        <v>3716</v>
      </c>
      <c r="P169" s="39">
        <f t="shared" si="8"/>
        <v>73</v>
      </c>
      <c r="Q169" s="18">
        <f t="shared" si="9"/>
        <v>111.145574</v>
      </c>
    </row>
    <row r="170" spans="1:17" x14ac:dyDescent="0.25">
      <c r="A170" s="40" t="s">
        <v>495</v>
      </c>
      <c r="B170" s="3">
        <v>55.564999999999998</v>
      </c>
      <c r="C170" s="3">
        <v>67.266000000000005</v>
      </c>
      <c r="D170" s="3">
        <v>87.391000000000005</v>
      </c>
      <c r="E170" s="3">
        <v>72.094999999999999</v>
      </c>
      <c r="F170" s="3">
        <v>73.69</v>
      </c>
      <c r="G170" s="15">
        <v>2.1720000000000002</v>
      </c>
      <c r="H170" s="15">
        <v>2.2909999999999999</v>
      </c>
      <c r="I170" s="15">
        <v>2.4140000000000001</v>
      </c>
      <c r="J170" s="39">
        <v>0</v>
      </c>
      <c r="K170" s="39">
        <v>124</v>
      </c>
      <c r="O170" s="40" t="str">
        <f t="shared" si="7"/>
        <v>3717</v>
      </c>
      <c r="P170" s="39">
        <f t="shared" si="8"/>
        <v>124</v>
      </c>
      <c r="Q170" s="18">
        <f t="shared" si="9"/>
        <v>154.10640600000002</v>
      </c>
    </row>
    <row r="171" spans="1:17" x14ac:dyDescent="0.25">
      <c r="A171" s="40" t="s">
        <v>496</v>
      </c>
      <c r="B171" s="3">
        <v>7.9950000000000001</v>
      </c>
      <c r="C171" s="3">
        <v>12.363</v>
      </c>
      <c r="D171" s="3">
        <v>20.448</v>
      </c>
      <c r="E171" s="3">
        <v>17.916</v>
      </c>
      <c r="F171" s="3">
        <v>6.8970000000000002</v>
      </c>
      <c r="G171" s="15">
        <v>2.1720000000000002</v>
      </c>
      <c r="H171" s="15">
        <v>2.2909999999999999</v>
      </c>
      <c r="I171" s="15">
        <v>2.4140000000000001</v>
      </c>
      <c r="J171" s="39">
        <v>0</v>
      </c>
      <c r="K171" s="39">
        <v>15</v>
      </c>
      <c r="O171" s="40" t="str">
        <f t="shared" si="7"/>
        <v>3718</v>
      </c>
      <c r="P171" s="39">
        <f t="shared" si="8"/>
        <v>15</v>
      </c>
      <c r="Q171" s="18">
        <f t="shared" si="9"/>
        <v>28.323632999999997</v>
      </c>
    </row>
    <row r="172" spans="1:17" x14ac:dyDescent="0.25">
      <c r="A172" s="40" t="s">
        <v>497</v>
      </c>
      <c r="B172" s="3">
        <v>8.3339999999999996</v>
      </c>
      <c r="C172" s="3">
        <v>12.856</v>
      </c>
      <c r="D172" s="3">
        <v>21.055</v>
      </c>
      <c r="E172" s="3">
        <v>13.676</v>
      </c>
      <c r="F172" s="3">
        <v>8.6270000000000007</v>
      </c>
      <c r="G172" s="15">
        <v>2.1720000000000002</v>
      </c>
      <c r="H172" s="15">
        <v>2.2909999999999999</v>
      </c>
      <c r="I172" s="15">
        <v>2.4140000000000001</v>
      </c>
      <c r="J172" s="39">
        <v>0</v>
      </c>
      <c r="K172" s="39">
        <v>5</v>
      </c>
      <c r="O172" s="40" t="str">
        <f t="shared" si="7"/>
        <v>3719</v>
      </c>
      <c r="P172" s="39">
        <f t="shared" si="8"/>
        <v>5</v>
      </c>
      <c r="Q172" s="18">
        <f t="shared" si="9"/>
        <v>29.453095999999999</v>
      </c>
    </row>
    <row r="173" spans="1:17" x14ac:dyDescent="0.25">
      <c r="A173" s="40" t="s">
        <v>498</v>
      </c>
      <c r="B173" s="3">
        <v>40.881</v>
      </c>
      <c r="C173" s="3">
        <v>53.006999999999998</v>
      </c>
      <c r="D173" s="3">
        <v>73.703999999999994</v>
      </c>
      <c r="E173" s="3">
        <v>64.838999999999999</v>
      </c>
      <c r="F173" s="3">
        <v>35.64</v>
      </c>
      <c r="G173" s="15">
        <v>2.1720000000000002</v>
      </c>
      <c r="H173" s="15">
        <v>2.2909999999999999</v>
      </c>
      <c r="I173" s="15">
        <v>2.4140000000000001</v>
      </c>
      <c r="J173" s="39">
        <v>0</v>
      </c>
      <c r="K173" s="39">
        <v>54</v>
      </c>
      <c r="O173" s="40" t="str">
        <f t="shared" si="7"/>
        <v>3720</v>
      </c>
      <c r="P173" s="39">
        <f t="shared" si="8"/>
        <v>54</v>
      </c>
      <c r="Q173" s="18">
        <f t="shared" si="9"/>
        <v>121.43903699999998</v>
      </c>
    </row>
    <row r="174" spans="1:17" x14ac:dyDescent="0.25">
      <c r="A174" s="40" t="s">
        <v>499</v>
      </c>
      <c r="B174" s="3">
        <v>13.836</v>
      </c>
      <c r="C174" s="3">
        <v>16.699000000000002</v>
      </c>
      <c r="D174" s="3">
        <v>21.658999999999999</v>
      </c>
      <c r="E174" s="3">
        <v>18.423999999999999</v>
      </c>
      <c r="F174" s="3">
        <v>19.565000000000001</v>
      </c>
      <c r="G174" s="15">
        <v>2.1720000000000002</v>
      </c>
      <c r="H174" s="15">
        <v>2.2909999999999999</v>
      </c>
      <c r="I174" s="15">
        <v>2.4140000000000001</v>
      </c>
      <c r="J174" s="39">
        <v>0</v>
      </c>
      <c r="K174" s="39">
        <v>19</v>
      </c>
      <c r="O174" s="40" t="str">
        <f t="shared" si="7"/>
        <v>3721</v>
      </c>
      <c r="P174" s="39">
        <f t="shared" si="8"/>
        <v>19</v>
      </c>
      <c r="Q174" s="18">
        <f t="shared" si="9"/>
        <v>38.257409000000003</v>
      </c>
    </row>
    <row r="175" spans="1:17" x14ac:dyDescent="0.25">
      <c r="A175" s="40" t="s">
        <v>500</v>
      </c>
      <c r="B175" s="3">
        <v>90.902000000000001</v>
      </c>
      <c r="C175" s="3">
        <v>105.238</v>
      </c>
      <c r="D175" s="3">
        <v>129.19499999999999</v>
      </c>
      <c r="E175" s="3">
        <v>108.261</v>
      </c>
      <c r="F175" s="3">
        <v>119.64400000000001</v>
      </c>
      <c r="G175" s="15">
        <v>2.1720000000000002</v>
      </c>
      <c r="H175" s="15">
        <v>2.2909999999999999</v>
      </c>
      <c r="I175" s="15">
        <v>2.4140000000000001</v>
      </c>
      <c r="J175" s="39">
        <v>0</v>
      </c>
      <c r="K175" s="39">
        <v>137</v>
      </c>
      <c r="O175" s="40" t="str">
        <f t="shared" si="7"/>
        <v>3722</v>
      </c>
      <c r="P175" s="39">
        <f t="shared" si="8"/>
        <v>137</v>
      </c>
      <c r="Q175" s="18">
        <f t="shared" si="9"/>
        <v>241.100258</v>
      </c>
    </row>
    <row r="176" spans="1:17" x14ac:dyDescent="0.25">
      <c r="A176" s="40" t="s">
        <v>501</v>
      </c>
      <c r="B176" s="3">
        <v>19.873999999999999</v>
      </c>
      <c r="C176" s="3">
        <v>23.420999999999999</v>
      </c>
      <c r="D176" s="3">
        <v>29.920999999999999</v>
      </c>
      <c r="E176" s="3">
        <v>27.896000000000001</v>
      </c>
      <c r="F176" s="3">
        <v>27.542999999999999</v>
      </c>
      <c r="G176" s="15">
        <v>2.1720000000000002</v>
      </c>
      <c r="H176" s="15">
        <v>2.2909999999999999</v>
      </c>
      <c r="I176" s="15">
        <v>2.4140000000000001</v>
      </c>
      <c r="J176" s="39">
        <v>0</v>
      </c>
      <c r="K176" s="39">
        <v>47</v>
      </c>
      <c r="O176" s="40" t="str">
        <f t="shared" si="7"/>
        <v>3723</v>
      </c>
      <c r="P176" s="39">
        <f t="shared" si="8"/>
        <v>47</v>
      </c>
      <c r="Q176" s="18">
        <f t="shared" si="9"/>
        <v>53.657511</v>
      </c>
    </row>
    <row r="177" spans="1:17" x14ac:dyDescent="0.25">
      <c r="A177" s="40" t="s">
        <v>502</v>
      </c>
      <c r="B177" s="3">
        <v>14.891999999999999</v>
      </c>
      <c r="C177" s="3">
        <v>20.103999999999999</v>
      </c>
      <c r="D177" s="3">
        <v>29.84</v>
      </c>
      <c r="E177" s="3">
        <v>21.84</v>
      </c>
      <c r="F177" s="3">
        <v>19.911000000000001</v>
      </c>
      <c r="G177" s="15">
        <v>2.1720000000000002</v>
      </c>
      <c r="H177" s="15">
        <v>2.2909999999999999</v>
      </c>
      <c r="I177" s="15">
        <v>2.4140000000000001</v>
      </c>
      <c r="J177" s="39">
        <v>0</v>
      </c>
      <c r="K177" s="39">
        <v>18</v>
      </c>
      <c r="O177" s="40" t="str">
        <f t="shared" si="7"/>
        <v>3724</v>
      </c>
      <c r="P177" s="39">
        <f t="shared" si="8"/>
        <v>18</v>
      </c>
      <c r="Q177" s="18">
        <f t="shared" si="9"/>
        <v>46.058263999999994</v>
      </c>
    </row>
    <row r="178" spans="1:17" x14ac:dyDescent="0.25">
      <c r="A178" s="40" t="s">
        <v>503</v>
      </c>
      <c r="B178" s="3">
        <v>43.634999999999998</v>
      </c>
      <c r="C178" s="3">
        <v>52.024000000000001</v>
      </c>
      <c r="D178" s="3">
        <v>66.576999999999998</v>
      </c>
      <c r="E178" s="3">
        <v>54.55</v>
      </c>
      <c r="F178" s="3">
        <v>49.917999999999999</v>
      </c>
      <c r="G178" s="15">
        <v>1.9950000000000001</v>
      </c>
      <c r="H178" s="15">
        <v>2.1040000000000001</v>
      </c>
      <c r="I178" s="15">
        <v>2.2170000000000001</v>
      </c>
      <c r="J178" s="39">
        <v>0</v>
      </c>
      <c r="K178" s="39">
        <v>105</v>
      </c>
      <c r="O178" s="40" t="str">
        <f t="shared" si="7"/>
        <v>3801</v>
      </c>
      <c r="P178" s="39">
        <f t="shared" si="8"/>
        <v>105</v>
      </c>
      <c r="Q178" s="18">
        <f t="shared" si="9"/>
        <v>109.45849600000001</v>
      </c>
    </row>
    <row r="179" spans="1:17" x14ac:dyDescent="0.25">
      <c r="A179" s="40" t="s">
        <v>504</v>
      </c>
      <c r="B179" s="3">
        <v>355.83</v>
      </c>
      <c r="C179" s="3">
        <v>390.14699999999999</v>
      </c>
      <c r="D179" s="3">
        <v>428.83499999999998</v>
      </c>
      <c r="E179" s="3">
        <v>380.29300000000001</v>
      </c>
      <c r="F179" s="3">
        <v>389.56</v>
      </c>
      <c r="G179" s="15">
        <v>1.9950000000000001</v>
      </c>
      <c r="H179" s="15">
        <v>2.1040000000000001</v>
      </c>
      <c r="I179" s="15">
        <v>2.2170000000000001</v>
      </c>
      <c r="J179" s="39">
        <v>0</v>
      </c>
      <c r="K179" s="39">
        <v>618</v>
      </c>
      <c r="O179" s="40" t="str">
        <f t="shared" si="7"/>
        <v>3802</v>
      </c>
      <c r="P179" s="39">
        <f t="shared" si="8"/>
        <v>618</v>
      </c>
      <c r="Q179" s="18">
        <f t="shared" si="9"/>
        <v>820.86928799999998</v>
      </c>
    </row>
    <row r="180" spans="1:17" x14ac:dyDescent="0.25">
      <c r="A180" s="40" t="s">
        <v>505</v>
      </c>
      <c r="B180" s="3">
        <v>185.62799999999999</v>
      </c>
      <c r="C180" s="3">
        <v>196.99299999999999</v>
      </c>
      <c r="D180" s="3">
        <v>209.126</v>
      </c>
      <c r="E180" s="3">
        <v>188.941</v>
      </c>
      <c r="F180" s="3">
        <v>203.81800000000001</v>
      </c>
      <c r="G180" s="15">
        <v>1.9950000000000001</v>
      </c>
      <c r="H180" s="15">
        <v>2.1040000000000001</v>
      </c>
      <c r="I180" s="15">
        <v>2.2170000000000001</v>
      </c>
      <c r="J180" s="39">
        <v>258</v>
      </c>
      <c r="K180" s="39">
        <v>636</v>
      </c>
      <c r="O180" s="40" t="str">
        <f t="shared" si="7"/>
        <v>3804</v>
      </c>
      <c r="P180" s="39">
        <f t="shared" si="8"/>
        <v>636</v>
      </c>
      <c r="Q180" s="18">
        <f t="shared" si="9"/>
        <v>672.47327199999995</v>
      </c>
    </row>
    <row r="181" spans="1:17" x14ac:dyDescent="0.25">
      <c r="A181" s="40" t="s">
        <v>506</v>
      </c>
      <c r="B181" s="3">
        <v>225.643</v>
      </c>
      <c r="C181" s="3">
        <v>235.125</v>
      </c>
      <c r="D181" s="3">
        <v>243.392</v>
      </c>
      <c r="E181" s="3">
        <v>233.41800000000001</v>
      </c>
      <c r="F181" s="3">
        <v>235.93</v>
      </c>
      <c r="G181" s="15">
        <v>1.9950000000000001</v>
      </c>
      <c r="H181" s="15">
        <v>2.1040000000000001</v>
      </c>
      <c r="I181" s="15">
        <v>2.2170000000000001</v>
      </c>
      <c r="J181" s="39">
        <v>0</v>
      </c>
      <c r="K181" s="39">
        <v>530</v>
      </c>
      <c r="O181" s="40" t="str">
        <f t="shared" si="7"/>
        <v>3806</v>
      </c>
      <c r="P181" s="39">
        <f t="shared" si="8"/>
        <v>530</v>
      </c>
      <c r="Q181" s="18">
        <f t="shared" si="9"/>
        <v>494.70300000000003</v>
      </c>
    </row>
    <row r="182" spans="1:17" x14ac:dyDescent="0.25">
      <c r="A182" s="40" t="s">
        <v>507</v>
      </c>
      <c r="B182" s="3">
        <v>33.244</v>
      </c>
      <c r="C182" s="3">
        <v>41.38</v>
      </c>
      <c r="D182" s="3">
        <v>54.389000000000003</v>
      </c>
      <c r="E182" s="3">
        <v>41.411000000000001</v>
      </c>
      <c r="F182" s="3">
        <v>31.556000000000001</v>
      </c>
      <c r="G182" s="15">
        <v>1.9950000000000001</v>
      </c>
      <c r="H182" s="15">
        <v>2.1040000000000001</v>
      </c>
      <c r="I182" s="15">
        <v>2.2170000000000001</v>
      </c>
      <c r="J182" s="39">
        <v>0</v>
      </c>
      <c r="K182" s="39">
        <v>52</v>
      </c>
      <c r="O182" s="40" t="str">
        <f t="shared" si="7"/>
        <v>3807</v>
      </c>
      <c r="P182" s="39">
        <f t="shared" si="8"/>
        <v>52</v>
      </c>
      <c r="Q182" s="18">
        <f t="shared" si="9"/>
        <v>87.063520000000011</v>
      </c>
    </row>
    <row r="183" spans="1:17" x14ac:dyDescent="0.25">
      <c r="A183" s="40" t="s">
        <v>508</v>
      </c>
      <c r="B183" s="3">
        <v>25.015000000000001</v>
      </c>
      <c r="C183" s="3">
        <v>29.779</v>
      </c>
      <c r="D183" s="3">
        <v>35.710999999999999</v>
      </c>
      <c r="E183" s="3">
        <v>32.573999999999998</v>
      </c>
      <c r="F183" s="3">
        <v>30.023</v>
      </c>
      <c r="G183" s="15">
        <v>1.9950000000000001</v>
      </c>
      <c r="H183" s="15">
        <v>2.1040000000000001</v>
      </c>
      <c r="I183" s="15">
        <v>2.2170000000000001</v>
      </c>
      <c r="J183" s="39">
        <v>0</v>
      </c>
      <c r="K183" s="39">
        <v>42</v>
      </c>
      <c r="O183" s="40" t="str">
        <f t="shared" si="7"/>
        <v>3808</v>
      </c>
      <c r="P183" s="39">
        <f t="shared" si="8"/>
        <v>42</v>
      </c>
      <c r="Q183" s="18">
        <f t="shared" si="9"/>
        <v>62.655016000000003</v>
      </c>
    </row>
    <row r="184" spans="1:17" x14ac:dyDescent="0.25">
      <c r="A184" s="40" t="s">
        <v>509</v>
      </c>
      <c r="B184" s="3">
        <v>27.776</v>
      </c>
      <c r="C184" s="3">
        <v>41.673000000000002</v>
      </c>
      <c r="D184" s="3">
        <v>65.450999999999993</v>
      </c>
      <c r="E184" s="3">
        <v>46.753</v>
      </c>
      <c r="F184" s="3">
        <v>42.898000000000003</v>
      </c>
      <c r="G184" s="15">
        <v>2.2959999999999998</v>
      </c>
      <c r="H184" s="15">
        <v>2.4220000000000002</v>
      </c>
      <c r="I184" s="15">
        <v>2.552</v>
      </c>
      <c r="J184" s="39">
        <v>0</v>
      </c>
      <c r="K184" s="39">
        <v>30</v>
      </c>
      <c r="O184" s="40" t="str">
        <f t="shared" si="7"/>
        <v>3809</v>
      </c>
      <c r="P184" s="39">
        <f t="shared" si="8"/>
        <v>30</v>
      </c>
      <c r="Q184" s="18">
        <f t="shared" si="9"/>
        <v>100.93200600000002</v>
      </c>
    </row>
    <row r="185" spans="1:17" x14ac:dyDescent="0.25">
      <c r="A185" s="40" t="s">
        <v>510</v>
      </c>
      <c r="B185" s="3">
        <v>33.64</v>
      </c>
      <c r="C185" s="3">
        <v>37.853000000000002</v>
      </c>
      <c r="D185" s="3">
        <v>43.558999999999997</v>
      </c>
      <c r="E185" s="3">
        <v>36.563000000000002</v>
      </c>
      <c r="F185" s="3">
        <v>34.377000000000002</v>
      </c>
      <c r="G185" s="15">
        <v>2.2959999999999998</v>
      </c>
      <c r="H185" s="15">
        <v>2.4220000000000002</v>
      </c>
      <c r="I185" s="15">
        <v>2.552</v>
      </c>
      <c r="J185" s="39">
        <v>0</v>
      </c>
      <c r="K185" s="39">
        <v>60</v>
      </c>
      <c r="O185" s="40" t="str">
        <f t="shared" si="7"/>
        <v>3810</v>
      </c>
      <c r="P185" s="39">
        <f t="shared" si="8"/>
        <v>60</v>
      </c>
      <c r="Q185" s="18">
        <f t="shared" si="9"/>
        <v>91.679966000000007</v>
      </c>
    </row>
    <row r="186" spans="1:17" x14ac:dyDescent="0.25">
      <c r="A186" s="40" t="s">
        <v>511</v>
      </c>
      <c r="B186" s="3">
        <v>211.834</v>
      </c>
      <c r="C186" s="3">
        <v>241.07300000000001</v>
      </c>
      <c r="D186" s="3">
        <v>269.005</v>
      </c>
      <c r="E186" s="3">
        <v>229.13</v>
      </c>
      <c r="F186" s="3">
        <v>257.26</v>
      </c>
      <c r="G186" s="15">
        <v>2.2959999999999998</v>
      </c>
      <c r="H186" s="15">
        <v>2.4220000000000002</v>
      </c>
      <c r="I186" s="15">
        <v>2.552</v>
      </c>
      <c r="J186" s="39">
        <v>0</v>
      </c>
      <c r="K186" s="39">
        <v>313</v>
      </c>
      <c r="O186" s="40" t="str">
        <f t="shared" si="7"/>
        <v>3811</v>
      </c>
      <c r="P186" s="39">
        <f t="shared" si="8"/>
        <v>313</v>
      </c>
      <c r="Q186" s="18">
        <f t="shared" si="9"/>
        <v>583.87880600000005</v>
      </c>
    </row>
    <row r="187" spans="1:17" x14ac:dyDescent="0.25">
      <c r="A187" s="40" t="s">
        <v>512</v>
      </c>
      <c r="B187" s="3">
        <v>83.495000000000005</v>
      </c>
      <c r="C187" s="3">
        <v>105.346</v>
      </c>
      <c r="D187" s="3">
        <v>129.82300000000001</v>
      </c>
      <c r="E187" s="3">
        <v>103.815</v>
      </c>
      <c r="F187" s="3">
        <v>119.672</v>
      </c>
      <c r="G187" s="15">
        <v>2.2959999999999998</v>
      </c>
      <c r="H187" s="15">
        <v>2.4220000000000002</v>
      </c>
      <c r="I187" s="15">
        <v>2.552</v>
      </c>
      <c r="J187" s="39">
        <v>0</v>
      </c>
      <c r="K187" s="39">
        <v>116</v>
      </c>
      <c r="O187" s="40" t="str">
        <f t="shared" si="7"/>
        <v>3812</v>
      </c>
      <c r="P187" s="39">
        <f t="shared" si="8"/>
        <v>116</v>
      </c>
      <c r="Q187" s="18">
        <f t="shared" si="9"/>
        <v>255.14801200000002</v>
      </c>
    </row>
    <row r="188" spans="1:17" x14ac:dyDescent="0.25">
      <c r="A188" s="40" t="s">
        <v>513</v>
      </c>
      <c r="B188" s="3">
        <v>487.63600000000002</v>
      </c>
      <c r="C188" s="3">
        <v>511.12200000000001</v>
      </c>
      <c r="D188" s="3">
        <v>524.33900000000006</v>
      </c>
      <c r="E188" s="3">
        <v>495.86700000000002</v>
      </c>
      <c r="F188" s="3">
        <v>519.48900000000003</v>
      </c>
      <c r="G188" s="15">
        <v>2.2959999999999998</v>
      </c>
      <c r="H188" s="15">
        <v>2.4220000000000002</v>
      </c>
      <c r="I188" s="15">
        <v>2.552</v>
      </c>
      <c r="J188" s="39">
        <v>0</v>
      </c>
      <c r="K188" s="39">
        <v>984</v>
      </c>
      <c r="O188" s="40" t="str">
        <f t="shared" si="7"/>
        <v>3813</v>
      </c>
      <c r="P188" s="39">
        <f t="shared" si="8"/>
        <v>984</v>
      </c>
      <c r="Q188" s="18">
        <f t="shared" si="9"/>
        <v>1237.937484</v>
      </c>
    </row>
    <row r="189" spans="1:17" x14ac:dyDescent="0.25">
      <c r="A189" s="40" t="s">
        <v>514</v>
      </c>
      <c r="B189" s="3">
        <v>19.239000000000001</v>
      </c>
      <c r="C189" s="3">
        <v>28.527999999999999</v>
      </c>
      <c r="D189" s="3">
        <v>41.957000000000001</v>
      </c>
      <c r="E189" s="3">
        <v>28.765999999999998</v>
      </c>
      <c r="F189" s="3">
        <v>32.755000000000003</v>
      </c>
      <c r="G189" s="15">
        <v>2.2959999999999998</v>
      </c>
      <c r="H189" s="15">
        <v>2.4220000000000002</v>
      </c>
      <c r="I189" s="15">
        <v>2.552</v>
      </c>
      <c r="J189" s="39">
        <v>0</v>
      </c>
      <c r="K189" s="39">
        <v>19</v>
      </c>
      <c r="O189" s="40" t="str">
        <f t="shared" si="7"/>
        <v>3814</v>
      </c>
      <c r="P189" s="39">
        <f t="shared" si="8"/>
        <v>19</v>
      </c>
      <c r="Q189" s="18">
        <f t="shared" si="9"/>
        <v>69.094815999999994</v>
      </c>
    </row>
    <row r="190" spans="1:17" x14ac:dyDescent="0.25">
      <c r="A190" s="40" t="s">
        <v>515</v>
      </c>
      <c r="B190" s="3">
        <v>336.40100000000001</v>
      </c>
      <c r="C190" s="3">
        <v>349.52600000000001</v>
      </c>
      <c r="D190" s="3">
        <v>355.95699999999999</v>
      </c>
      <c r="E190" s="3">
        <v>339.91500000000002</v>
      </c>
      <c r="F190" s="3">
        <v>353.36599999999999</v>
      </c>
      <c r="G190" s="15">
        <v>1.9950000000000001</v>
      </c>
      <c r="H190" s="15">
        <v>2.1040000000000001</v>
      </c>
      <c r="I190" s="15">
        <v>2.2170000000000001</v>
      </c>
      <c r="J190" s="39">
        <v>0</v>
      </c>
      <c r="K190" s="39">
        <v>735</v>
      </c>
      <c r="O190" s="40" t="str">
        <f t="shared" si="7"/>
        <v>3815</v>
      </c>
      <c r="P190" s="39">
        <f t="shared" si="8"/>
        <v>735</v>
      </c>
      <c r="Q190" s="18">
        <f t="shared" si="9"/>
        <v>735.40270400000009</v>
      </c>
    </row>
    <row r="191" spans="1:17" x14ac:dyDescent="0.25">
      <c r="A191" s="40" t="s">
        <v>516</v>
      </c>
      <c r="B191" s="3">
        <v>119.413</v>
      </c>
      <c r="C191" s="3">
        <v>127.518</v>
      </c>
      <c r="D191" s="3">
        <v>133.697</v>
      </c>
      <c r="E191" s="3">
        <v>120.54600000000001</v>
      </c>
      <c r="F191" s="3">
        <v>129.80000000000001</v>
      </c>
      <c r="G191" s="15">
        <v>1.9950000000000001</v>
      </c>
      <c r="H191" s="15">
        <v>2.1040000000000001</v>
      </c>
      <c r="I191" s="15">
        <v>2.2170000000000001</v>
      </c>
      <c r="J191" s="39">
        <v>0</v>
      </c>
      <c r="K191" s="39">
        <v>277</v>
      </c>
      <c r="O191" s="40" t="str">
        <f t="shared" si="7"/>
        <v>3816</v>
      </c>
      <c r="P191" s="39">
        <f t="shared" si="8"/>
        <v>277</v>
      </c>
      <c r="Q191" s="18">
        <f t="shared" si="9"/>
        <v>268.29787200000004</v>
      </c>
    </row>
    <row r="192" spans="1:17" x14ac:dyDescent="0.25">
      <c r="A192" s="40" t="s">
        <v>517</v>
      </c>
      <c r="B192" s="3">
        <v>385.37099999999998</v>
      </c>
      <c r="C192" s="3">
        <v>392.28100000000001</v>
      </c>
      <c r="D192" s="3">
        <v>398.423</v>
      </c>
      <c r="E192" s="3">
        <v>383.608</v>
      </c>
      <c r="F192" s="3">
        <v>395.92099999999999</v>
      </c>
      <c r="G192" s="15">
        <v>1.9950000000000001</v>
      </c>
      <c r="H192" s="15">
        <v>2.1040000000000001</v>
      </c>
      <c r="I192" s="15">
        <v>2.2170000000000001</v>
      </c>
      <c r="J192" s="39">
        <v>63</v>
      </c>
      <c r="K192" s="39">
        <v>924</v>
      </c>
      <c r="O192" s="40" t="str">
        <f t="shared" si="7"/>
        <v>3817</v>
      </c>
      <c r="P192" s="39">
        <f t="shared" si="8"/>
        <v>924</v>
      </c>
      <c r="Q192" s="18">
        <f t="shared" si="9"/>
        <v>888.35922400000004</v>
      </c>
    </row>
    <row r="193" spans="1:17" x14ac:dyDescent="0.25">
      <c r="A193" s="40" t="s">
        <v>518</v>
      </c>
      <c r="B193" s="3">
        <v>291.93299999999999</v>
      </c>
      <c r="C193" s="3">
        <v>311.90199999999999</v>
      </c>
      <c r="D193" s="3">
        <v>328.75599999999997</v>
      </c>
      <c r="E193" s="3">
        <v>306.15899999999999</v>
      </c>
      <c r="F193" s="3">
        <v>310.50599999999997</v>
      </c>
      <c r="G193" s="15">
        <v>1.9950000000000001</v>
      </c>
      <c r="H193" s="15">
        <v>2.1040000000000001</v>
      </c>
      <c r="I193" s="15">
        <v>2.2170000000000001</v>
      </c>
      <c r="J193" s="39">
        <v>0</v>
      </c>
      <c r="K193" s="39">
        <v>480</v>
      </c>
      <c r="O193" s="40" t="str">
        <f t="shared" si="7"/>
        <v>3818</v>
      </c>
      <c r="P193" s="39">
        <f t="shared" si="8"/>
        <v>480</v>
      </c>
      <c r="Q193" s="18">
        <f t="shared" si="9"/>
        <v>656.24180799999999</v>
      </c>
    </row>
    <row r="194" spans="1:17" x14ac:dyDescent="0.25">
      <c r="A194" s="40" t="s">
        <v>519</v>
      </c>
      <c r="B194" s="3">
        <v>11.335000000000001</v>
      </c>
      <c r="C194" s="3">
        <v>13.609</v>
      </c>
      <c r="D194" s="3">
        <v>17.292000000000002</v>
      </c>
      <c r="E194" s="3">
        <v>15.089</v>
      </c>
      <c r="F194" s="3">
        <v>9.7270000000000003</v>
      </c>
      <c r="G194" s="15">
        <v>2.2959999999999998</v>
      </c>
      <c r="H194" s="15">
        <v>2.4220000000000002</v>
      </c>
      <c r="I194" s="15">
        <v>2.552</v>
      </c>
      <c r="J194" s="39">
        <v>0</v>
      </c>
      <c r="K194" s="39">
        <v>12</v>
      </c>
      <c r="O194" s="40" t="str">
        <f t="shared" si="7"/>
        <v>3819</v>
      </c>
      <c r="P194" s="39">
        <f t="shared" si="8"/>
        <v>12</v>
      </c>
      <c r="Q194" s="18">
        <f t="shared" si="9"/>
        <v>32.960998000000004</v>
      </c>
    </row>
    <row r="195" spans="1:17" x14ac:dyDescent="0.25">
      <c r="A195" s="40" t="s">
        <v>520</v>
      </c>
      <c r="B195" s="3">
        <v>14.752000000000001</v>
      </c>
      <c r="C195" s="3">
        <v>20.669</v>
      </c>
      <c r="D195" s="3">
        <v>30.61</v>
      </c>
      <c r="E195" s="3">
        <v>26.337</v>
      </c>
      <c r="F195" s="3">
        <v>19.670999999999999</v>
      </c>
      <c r="G195" s="15">
        <v>1.9950000000000001</v>
      </c>
      <c r="H195" s="15">
        <v>2.1040000000000001</v>
      </c>
      <c r="I195" s="15">
        <v>2.2170000000000001</v>
      </c>
      <c r="J195" s="39">
        <v>0</v>
      </c>
      <c r="K195" s="39">
        <v>35</v>
      </c>
      <c r="O195" s="40" t="str">
        <f t="shared" si="7"/>
        <v>3822</v>
      </c>
      <c r="P195" s="39">
        <f t="shared" si="8"/>
        <v>35</v>
      </c>
      <c r="Q195" s="18">
        <f t="shared" si="9"/>
        <v>43.487576000000004</v>
      </c>
    </row>
    <row r="196" spans="1:17" x14ac:dyDescent="0.25">
      <c r="A196" s="40" t="s">
        <v>521</v>
      </c>
      <c r="B196" s="3">
        <v>15.42</v>
      </c>
      <c r="C196" s="3">
        <v>20.013000000000002</v>
      </c>
      <c r="D196" s="3">
        <v>29.091000000000001</v>
      </c>
      <c r="E196" s="3">
        <v>25.933</v>
      </c>
      <c r="F196" s="3">
        <v>17.893000000000001</v>
      </c>
      <c r="G196" s="15">
        <v>2.2959999999999998</v>
      </c>
      <c r="H196" s="15">
        <v>2.4220000000000002</v>
      </c>
      <c r="I196" s="15">
        <v>2.552</v>
      </c>
      <c r="J196" s="39">
        <v>0</v>
      </c>
      <c r="K196" s="39">
        <v>22</v>
      </c>
      <c r="O196" s="40" t="str">
        <f t="shared" si="7"/>
        <v>3823</v>
      </c>
      <c r="P196" s="39">
        <f t="shared" si="8"/>
        <v>22</v>
      </c>
      <c r="Q196" s="18">
        <f t="shared" si="9"/>
        <v>48.471486000000006</v>
      </c>
    </row>
    <row r="197" spans="1:17" x14ac:dyDescent="0.25">
      <c r="A197" s="40" t="s">
        <v>522</v>
      </c>
      <c r="B197" s="3">
        <v>29.422000000000001</v>
      </c>
      <c r="C197" s="3">
        <v>34.179000000000002</v>
      </c>
      <c r="D197" s="3">
        <v>38.924999999999997</v>
      </c>
      <c r="E197" s="3">
        <v>34.779000000000003</v>
      </c>
      <c r="F197" s="3">
        <v>35.475000000000001</v>
      </c>
      <c r="G197" s="15">
        <v>1.9950000000000001</v>
      </c>
      <c r="H197" s="15">
        <v>2.1040000000000001</v>
      </c>
      <c r="I197" s="15">
        <v>2.2170000000000001</v>
      </c>
      <c r="J197" s="39">
        <v>0</v>
      </c>
      <c r="K197" s="39">
        <v>73</v>
      </c>
      <c r="O197" s="40" t="str">
        <f t="shared" ref="O197:O234" si="10">A197</f>
        <v>3824</v>
      </c>
      <c r="P197" s="39">
        <f t="shared" ref="P197:P234" si="11">K197</f>
        <v>73</v>
      </c>
      <c r="Q197" s="18">
        <f t="shared" ref="Q197:Q234" si="12">C197*H197+J197</f>
        <v>71.912616000000014</v>
      </c>
    </row>
    <row r="198" spans="1:17" x14ac:dyDescent="0.25">
      <c r="A198" s="40" t="s">
        <v>523</v>
      </c>
      <c r="B198" s="3">
        <v>18.736999999999998</v>
      </c>
      <c r="C198" s="3">
        <v>24.555</v>
      </c>
      <c r="D198" s="3">
        <v>33.529000000000003</v>
      </c>
      <c r="E198" s="3">
        <v>22.32</v>
      </c>
      <c r="F198" s="3">
        <v>26.169</v>
      </c>
      <c r="G198" s="15">
        <v>1.9950000000000001</v>
      </c>
      <c r="H198" s="15">
        <v>2.1040000000000001</v>
      </c>
      <c r="I198" s="15">
        <v>2.2170000000000001</v>
      </c>
      <c r="J198" s="39">
        <v>0</v>
      </c>
      <c r="K198" s="39">
        <v>20</v>
      </c>
      <c r="O198" s="40" t="str">
        <f t="shared" si="10"/>
        <v>3825</v>
      </c>
      <c r="P198" s="39">
        <f t="shared" si="11"/>
        <v>20</v>
      </c>
      <c r="Q198" s="18">
        <f t="shared" si="12"/>
        <v>51.663720000000005</v>
      </c>
    </row>
    <row r="199" spans="1:17" x14ac:dyDescent="0.25">
      <c r="A199" s="40" t="s">
        <v>524</v>
      </c>
      <c r="B199" s="3">
        <v>17.038</v>
      </c>
      <c r="C199" s="3">
        <v>22.082999999999998</v>
      </c>
      <c r="D199" s="3">
        <v>30.617000000000001</v>
      </c>
      <c r="E199" s="3">
        <v>24.327000000000002</v>
      </c>
      <c r="F199" s="3">
        <v>14.701000000000001</v>
      </c>
      <c r="G199" s="15">
        <v>1.9950000000000001</v>
      </c>
      <c r="H199" s="15">
        <v>2.1040000000000001</v>
      </c>
      <c r="I199" s="15">
        <v>2.2170000000000001</v>
      </c>
      <c r="J199" s="39">
        <v>0</v>
      </c>
      <c r="K199" s="39">
        <v>26</v>
      </c>
      <c r="O199" s="40" t="str">
        <f t="shared" si="10"/>
        <v>3826</v>
      </c>
      <c r="P199" s="39">
        <f t="shared" si="11"/>
        <v>26</v>
      </c>
      <c r="Q199" s="18">
        <f t="shared" si="12"/>
        <v>46.462631999999999</v>
      </c>
    </row>
    <row r="200" spans="1:17" x14ac:dyDescent="0.25">
      <c r="A200" s="40" t="s">
        <v>525</v>
      </c>
      <c r="B200" s="3">
        <v>3.1240000000000001</v>
      </c>
      <c r="C200" s="3">
        <v>4.6470000000000002</v>
      </c>
      <c r="D200" s="3">
        <v>7.43</v>
      </c>
      <c r="E200" s="3">
        <v>4.9379999999999997</v>
      </c>
      <c r="F200" s="3">
        <v>4.5540000000000003</v>
      </c>
      <c r="G200" s="15">
        <v>1.9950000000000001</v>
      </c>
      <c r="H200" s="15">
        <v>2.1040000000000001</v>
      </c>
      <c r="I200" s="15">
        <v>2.2170000000000001</v>
      </c>
      <c r="J200" s="39">
        <v>0</v>
      </c>
      <c r="K200" s="39">
        <v>13</v>
      </c>
      <c r="O200" s="40" t="str">
        <f t="shared" si="10"/>
        <v>3827</v>
      </c>
      <c r="P200" s="39">
        <f t="shared" si="11"/>
        <v>13</v>
      </c>
      <c r="Q200" s="18">
        <f t="shared" si="12"/>
        <v>9.7772880000000004</v>
      </c>
    </row>
    <row r="201" spans="1:17" x14ac:dyDescent="0.25">
      <c r="A201" s="40" t="s">
        <v>526</v>
      </c>
      <c r="B201" s="3">
        <v>13.192</v>
      </c>
      <c r="C201" s="3">
        <v>17.009</v>
      </c>
      <c r="D201" s="3">
        <v>23.375</v>
      </c>
      <c r="E201" s="3">
        <v>20.120999999999999</v>
      </c>
      <c r="F201" s="3">
        <v>13.754</v>
      </c>
      <c r="G201" s="15">
        <v>2.2959999999999998</v>
      </c>
      <c r="H201" s="15">
        <v>2.4220000000000002</v>
      </c>
      <c r="I201" s="15">
        <v>2.552</v>
      </c>
      <c r="J201" s="39">
        <v>0</v>
      </c>
      <c r="K201" s="39">
        <v>34</v>
      </c>
      <c r="O201" s="40" t="str">
        <f t="shared" si="10"/>
        <v>3828</v>
      </c>
      <c r="P201" s="39">
        <f t="shared" si="11"/>
        <v>34</v>
      </c>
      <c r="Q201" s="18">
        <f t="shared" si="12"/>
        <v>41.195798000000003</v>
      </c>
    </row>
    <row r="202" spans="1:17" x14ac:dyDescent="0.25">
      <c r="A202" s="40" t="s">
        <v>527</v>
      </c>
      <c r="B202" s="3">
        <v>21.937000000000001</v>
      </c>
      <c r="C202" s="3">
        <v>27.103999999999999</v>
      </c>
      <c r="D202" s="3">
        <v>36.081000000000003</v>
      </c>
      <c r="E202" s="3">
        <v>29.13</v>
      </c>
      <c r="F202" s="3">
        <v>25.125</v>
      </c>
      <c r="G202" s="15">
        <v>2.2959999999999998</v>
      </c>
      <c r="H202" s="15">
        <v>2.4220000000000002</v>
      </c>
      <c r="I202" s="15">
        <v>2.552</v>
      </c>
      <c r="J202" s="39">
        <v>0</v>
      </c>
      <c r="K202" s="39">
        <v>42</v>
      </c>
      <c r="O202" s="40" t="str">
        <f t="shared" si="10"/>
        <v>3829</v>
      </c>
      <c r="P202" s="39">
        <f t="shared" si="11"/>
        <v>42</v>
      </c>
      <c r="Q202" s="18">
        <f t="shared" si="12"/>
        <v>65.645887999999999</v>
      </c>
    </row>
    <row r="203" spans="1:17" x14ac:dyDescent="0.25">
      <c r="A203" s="40" t="s">
        <v>528</v>
      </c>
      <c r="B203" s="3">
        <v>355.19299999999998</v>
      </c>
      <c r="C203" s="3">
        <v>417.42599999999999</v>
      </c>
      <c r="D203" s="3">
        <v>480.49400000000003</v>
      </c>
      <c r="E203" s="3">
        <v>413.608</v>
      </c>
      <c r="F203" s="3">
        <v>430.99799999999999</v>
      </c>
      <c r="G203" s="15">
        <v>2.2959999999999998</v>
      </c>
      <c r="H203" s="15">
        <v>2.4220000000000002</v>
      </c>
      <c r="I203" s="15">
        <v>2.552</v>
      </c>
      <c r="J203" s="39">
        <v>79</v>
      </c>
      <c r="K203" s="39">
        <v>641</v>
      </c>
      <c r="O203" s="40" t="str">
        <f t="shared" si="10"/>
        <v>3830</v>
      </c>
      <c r="P203" s="39">
        <f t="shared" si="11"/>
        <v>641</v>
      </c>
      <c r="Q203" s="18">
        <f t="shared" si="12"/>
        <v>1090.005772</v>
      </c>
    </row>
    <row r="204" spans="1:17" x14ac:dyDescent="0.25">
      <c r="A204" s="40" t="s">
        <v>529</v>
      </c>
      <c r="B204" s="3">
        <v>5.0949999999999998</v>
      </c>
      <c r="C204" s="3">
        <v>5.8719999999999999</v>
      </c>
      <c r="D204" s="3">
        <v>7.2949999999999999</v>
      </c>
      <c r="E204" s="3">
        <v>4.6310000000000002</v>
      </c>
      <c r="F204" s="3">
        <v>4.806</v>
      </c>
      <c r="G204" s="15">
        <v>2.2959999999999998</v>
      </c>
      <c r="H204" s="15">
        <v>2.4220000000000002</v>
      </c>
      <c r="I204" s="15">
        <v>2.552</v>
      </c>
      <c r="J204" s="39">
        <v>0</v>
      </c>
      <c r="K204" s="39">
        <v>7</v>
      </c>
      <c r="O204" s="40" t="str">
        <f t="shared" si="10"/>
        <v>3831</v>
      </c>
      <c r="P204" s="39">
        <f t="shared" si="11"/>
        <v>7</v>
      </c>
      <c r="Q204" s="18">
        <f t="shared" si="12"/>
        <v>14.221984000000001</v>
      </c>
    </row>
    <row r="205" spans="1:17" x14ac:dyDescent="0.25">
      <c r="A205" s="40" t="s">
        <v>530</v>
      </c>
      <c r="B205" s="3">
        <v>19.991</v>
      </c>
      <c r="C205" s="3">
        <v>23.899000000000001</v>
      </c>
      <c r="D205" s="3">
        <v>30.457000000000001</v>
      </c>
      <c r="E205" s="3">
        <v>27.085999999999999</v>
      </c>
      <c r="F205" s="3">
        <v>17.048999999999999</v>
      </c>
      <c r="G205" s="15">
        <v>2.2959999999999998</v>
      </c>
      <c r="H205" s="15">
        <v>2.4220000000000002</v>
      </c>
      <c r="I205" s="15">
        <v>2.552</v>
      </c>
      <c r="J205" s="39">
        <v>0</v>
      </c>
      <c r="K205" s="39">
        <v>56</v>
      </c>
      <c r="O205" s="40" t="str">
        <f t="shared" si="10"/>
        <v>3832</v>
      </c>
      <c r="P205" s="39">
        <f t="shared" si="11"/>
        <v>56</v>
      </c>
      <c r="Q205" s="18">
        <f t="shared" si="12"/>
        <v>57.883378000000008</v>
      </c>
    </row>
    <row r="206" spans="1:17" x14ac:dyDescent="0.25">
      <c r="A206" s="40" t="s">
        <v>531</v>
      </c>
      <c r="B206" s="3">
        <v>15.912000000000001</v>
      </c>
      <c r="C206" s="3">
        <v>21.385000000000002</v>
      </c>
      <c r="D206" s="3">
        <v>29.96</v>
      </c>
      <c r="E206" s="3">
        <v>27.9</v>
      </c>
      <c r="F206" s="3">
        <v>9.8879999999999999</v>
      </c>
      <c r="G206" s="15">
        <v>2.2959999999999998</v>
      </c>
      <c r="H206" s="15">
        <v>2.4220000000000002</v>
      </c>
      <c r="I206" s="15">
        <v>2.552</v>
      </c>
      <c r="J206" s="39">
        <v>0</v>
      </c>
      <c r="K206" s="39">
        <v>15</v>
      </c>
      <c r="O206" s="40" t="str">
        <f t="shared" si="10"/>
        <v>3833</v>
      </c>
      <c r="P206" s="39">
        <f t="shared" si="11"/>
        <v>15</v>
      </c>
      <c r="Q206" s="18">
        <f t="shared" si="12"/>
        <v>51.794470000000004</v>
      </c>
    </row>
    <row r="207" spans="1:17" x14ac:dyDescent="0.25">
      <c r="A207" s="40" t="s">
        <v>532</v>
      </c>
      <c r="B207" s="3">
        <v>4.2690000000000001</v>
      </c>
      <c r="C207" s="3">
        <v>6.5940000000000003</v>
      </c>
      <c r="D207" s="3">
        <v>10.269</v>
      </c>
      <c r="E207" s="3">
        <v>13.162000000000001</v>
      </c>
      <c r="F207" s="3">
        <v>3.3220000000000001</v>
      </c>
      <c r="G207" s="15">
        <v>2.2959999999999998</v>
      </c>
      <c r="H207" s="15">
        <v>2.4220000000000002</v>
      </c>
      <c r="I207" s="15">
        <v>2.552</v>
      </c>
      <c r="J207" s="39">
        <v>0</v>
      </c>
      <c r="K207" s="39">
        <v>14</v>
      </c>
      <c r="O207" s="40" t="str">
        <f t="shared" si="10"/>
        <v>3834</v>
      </c>
      <c r="P207" s="39">
        <f t="shared" si="11"/>
        <v>14</v>
      </c>
      <c r="Q207" s="18">
        <f t="shared" si="12"/>
        <v>15.970668000000002</v>
      </c>
    </row>
    <row r="208" spans="1:17" x14ac:dyDescent="0.25">
      <c r="A208" s="40" t="s">
        <v>533</v>
      </c>
      <c r="B208" s="3">
        <v>20.521000000000001</v>
      </c>
      <c r="C208" s="3">
        <v>24.858000000000001</v>
      </c>
      <c r="D208" s="3">
        <v>32.558</v>
      </c>
      <c r="E208" s="3">
        <v>28.638000000000002</v>
      </c>
      <c r="F208" s="3">
        <v>18.408000000000001</v>
      </c>
      <c r="G208" s="15">
        <v>2.2959999999999998</v>
      </c>
      <c r="H208" s="15">
        <v>2.4220000000000002</v>
      </c>
      <c r="I208" s="15">
        <v>2.552</v>
      </c>
      <c r="J208" s="39">
        <v>0</v>
      </c>
      <c r="K208" s="39">
        <v>49</v>
      </c>
      <c r="O208" s="40" t="str">
        <f t="shared" si="10"/>
        <v>3835</v>
      </c>
      <c r="P208" s="39">
        <f t="shared" si="11"/>
        <v>49</v>
      </c>
      <c r="Q208" s="18">
        <f t="shared" si="12"/>
        <v>60.206076000000003</v>
      </c>
    </row>
    <row r="209" spans="1:17" x14ac:dyDescent="0.25">
      <c r="A209" s="40" t="s">
        <v>534</v>
      </c>
      <c r="B209" s="3">
        <v>34.045999999999999</v>
      </c>
      <c r="C209" s="3">
        <v>42.052999999999997</v>
      </c>
      <c r="D209" s="3">
        <v>55.148000000000003</v>
      </c>
      <c r="E209" s="3">
        <v>45.179000000000002</v>
      </c>
      <c r="F209" s="3">
        <v>36.585000000000001</v>
      </c>
      <c r="G209" s="15">
        <v>2.2959999999999998</v>
      </c>
      <c r="H209" s="15">
        <v>2.4220000000000002</v>
      </c>
      <c r="I209" s="15">
        <v>2.552</v>
      </c>
      <c r="J209" s="39">
        <v>0</v>
      </c>
      <c r="K209" s="39">
        <v>62</v>
      </c>
      <c r="O209" s="40" t="str">
        <f t="shared" si="10"/>
        <v>3836</v>
      </c>
      <c r="P209" s="39">
        <f t="shared" si="11"/>
        <v>62</v>
      </c>
      <c r="Q209" s="18">
        <f t="shared" si="12"/>
        <v>101.852366</v>
      </c>
    </row>
    <row r="210" spans="1:17" x14ac:dyDescent="0.25">
      <c r="A210" s="40" t="s">
        <v>535</v>
      </c>
      <c r="B210" s="3">
        <v>75.673000000000002</v>
      </c>
      <c r="C210" s="3">
        <v>95.819000000000003</v>
      </c>
      <c r="D210" s="3">
        <v>128.81700000000001</v>
      </c>
      <c r="E210" s="3">
        <v>104.422</v>
      </c>
      <c r="F210" s="3">
        <v>58.762</v>
      </c>
      <c r="G210" s="15">
        <v>2.2959999999999998</v>
      </c>
      <c r="H210" s="15">
        <v>2.4220000000000002</v>
      </c>
      <c r="I210" s="15">
        <v>2.552</v>
      </c>
      <c r="J210" s="39">
        <v>0</v>
      </c>
      <c r="K210" s="39">
        <v>110</v>
      </c>
      <c r="O210" s="40" t="str">
        <f t="shared" si="10"/>
        <v>3837</v>
      </c>
      <c r="P210" s="39">
        <f t="shared" si="11"/>
        <v>110</v>
      </c>
      <c r="Q210" s="18">
        <f t="shared" si="12"/>
        <v>232.07361800000001</v>
      </c>
    </row>
    <row r="211" spans="1:17" x14ac:dyDescent="0.25">
      <c r="A211" s="40" t="s">
        <v>536</v>
      </c>
      <c r="B211" s="3">
        <v>47.033999999999999</v>
      </c>
      <c r="C211" s="3">
        <v>56.036999999999999</v>
      </c>
      <c r="D211" s="3">
        <v>71.167000000000002</v>
      </c>
      <c r="E211" s="3">
        <v>60.395000000000003</v>
      </c>
      <c r="F211" s="3">
        <v>36.283999999999999</v>
      </c>
      <c r="G211" s="15">
        <v>2.2429999999999999</v>
      </c>
      <c r="H211" s="15">
        <v>2.3660000000000001</v>
      </c>
      <c r="I211" s="15">
        <v>2.4929999999999999</v>
      </c>
      <c r="J211" s="39">
        <v>0</v>
      </c>
      <c r="K211" s="39">
        <v>61</v>
      </c>
      <c r="O211" s="40" t="str">
        <f t="shared" si="10"/>
        <v>3901</v>
      </c>
      <c r="P211" s="39">
        <f t="shared" si="11"/>
        <v>61</v>
      </c>
      <c r="Q211" s="18">
        <f t="shared" si="12"/>
        <v>132.58354199999999</v>
      </c>
    </row>
    <row r="212" spans="1:17" x14ac:dyDescent="0.25">
      <c r="A212" s="40" t="s">
        <v>537</v>
      </c>
      <c r="B212" s="3">
        <v>11.85</v>
      </c>
      <c r="C212" s="3">
        <v>16.015999999999998</v>
      </c>
      <c r="D212" s="3">
        <v>23.542999999999999</v>
      </c>
      <c r="E212" s="3">
        <v>18.869</v>
      </c>
      <c r="F212" s="3">
        <v>6.0549999999999997</v>
      </c>
      <c r="G212" s="15">
        <v>2.2429999999999999</v>
      </c>
      <c r="H212" s="15">
        <v>2.3660000000000001</v>
      </c>
      <c r="I212" s="15">
        <v>2.4929999999999999</v>
      </c>
      <c r="J212" s="39">
        <v>0</v>
      </c>
      <c r="K212" s="39">
        <v>7</v>
      </c>
      <c r="O212" s="40" t="str">
        <f t="shared" si="10"/>
        <v>3902</v>
      </c>
      <c r="P212" s="39">
        <f t="shared" si="11"/>
        <v>7</v>
      </c>
      <c r="Q212" s="18">
        <f t="shared" si="12"/>
        <v>37.893856</v>
      </c>
    </row>
    <row r="213" spans="1:17" x14ac:dyDescent="0.25">
      <c r="A213" s="40" t="s">
        <v>538</v>
      </c>
      <c r="B213" s="3">
        <v>12.513999999999999</v>
      </c>
      <c r="C213" s="3">
        <v>16.425999999999998</v>
      </c>
      <c r="D213" s="3">
        <v>23.007999999999999</v>
      </c>
      <c r="E213" s="3">
        <v>15.314</v>
      </c>
      <c r="F213" s="3">
        <v>18.501999999999999</v>
      </c>
      <c r="G213" s="15">
        <v>2.2429999999999999</v>
      </c>
      <c r="H213" s="15">
        <v>2.3660000000000001</v>
      </c>
      <c r="I213" s="15">
        <v>2.4929999999999999</v>
      </c>
      <c r="J213" s="39">
        <v>0</v>
      </c>
      <c r="K213" s="39">
        <v>42</v>
      </c>
      <c r="O213" s="40" t="str">
        <f t="shared" si="10"/>
        <v>3903</v>
      </c>
      <c r="P213" s="39">
        <f t="shared" si="11"/>
        <v>42</v>
      </c>
      <c r="Q213" s="18">
        <f t="shared" si="12"/>
        <v>38.863915999999996</v>
      </c>
    </row>
    <row r="214" spans="1:17" x14ac:dyDescent="0.25">
      <c r="A214" s="40" t="s">
        <v>539</v>
      </c>
      <c r="B214" s="3">
        <v>15.638999999999999</v>
      </c>
      <c r="C214" s="3">
        <v>18.942</v>
      </c>
      <c r="D214" s="3">
        <v>23.591000000000001</v>
      </c>
      <c r="E214" s="3">
        <v>23.667999999999999</v>
      </c>
      <c r="F214" s="3">
        <v>17.936</v>
      </c>
      <c r="G214" s="15">
        <v>2.2429999999999999</v>
      </c>
      <c r="H214" s="15">
        <v>2.3660000000000001</v>
      </c>
      <c r="I214" s="15">
        <v>2.4929999999999999</v>
      </c>
      <c r="J214" s="39">
        <v>0</v>
      </c>
      <c r="K214" s="39">
        <v>30</v>
      </c>
      <c r="O214" s="40" t="str">
        <f t="shared" si="10"/>
        <v>3904</v>
      </c>
      <c r="P214" s="39">
        <f t="shared" si="11"/>
        <v>30</v>
      </c>
      <c r="Q214" s="18">
        <f t="shared" si="12"/>
        <v>44.816772</v>
      </c>
    </row>
    <row r="215" spans="1:17" x14ac:dyDescent="0.25">
      <c r="A215" s="40" t="s">
        <v>540</v>
      </c>
      <c r="B215" s="3">
        <v>76.486000000000004</v>
      </c>
      <c r="C215" s="3">
        <v>94.278000000000006</v>
      </c>
      <c r="D215" s="3">
        <v>124.902</v>
      </c>
      <c r="E215" s="3">
        <v>103.52</v>
      </c>
      <c r="F215" s="3">
        <v>56.662999999999997</v>
      </c>
      <c r="G215" s="15">
        <v>2.2429999999999999</v>
      </c>
      <c r="H215" s="15">
        <v>2.3660000000000001</v>
      </c>
      <c r="I215" s="15">
        <v>2.4929999999999999</v>
      </c>
      <c r="J215" s="39">
        <v>0</v>
      </c>
      <c r="K215" s="39">
        <v>117</v>
      </c>
      <c r="O215" s="40" t="str">
        <f t="shared" si="10"/>
        <v>3905</v>
      </c>
      <c r="P215" s="39">
        <f t="shared" si="11"/>
        <v>117</v>
      </c>
      <c r="Q215" s="18">
        <f t="shared" si="12"/>
        <v>223.06174800000002</v>
      </c>
    </row>
    <row r="216" spans="1:17" x14ac:dyDescent="0.25">
      <c r="A216" s="40" t="s">
        <v>541</v>
      </c>
      <c r="B216" s="3">
        <v>64.578000000000003</v>
      </c>
      <c r="C216" s="3">
        <v>74.186000000000007</v>
      </c>
      <c r="D216" s="3">
        <v>84.353999999999999</v>
      </c>
      <c r="E216" s="3">
        <v>65.31</v>
      </c>
      <c r="F216" s="3">
        <v>60.688000000000002</v>
      </c>
      <c r="G216" s="15">
        <v>2.2429999999999999</v>
      </c>
      <c r="H216" s="15">
        <v>2.3660000000000001</v>
      </c>
      <c r="I216" s="15">
        <v>2.4929999999999999</v>
      </c>
      <c r="J216" s="39">
        <v>0</v>
      </c>
      <c r="K216" s="39">
        <v>122</v>
      </c>
      <c r="O216" s="40" t="str">
        <f t="shared" si="10"/>
        <v>3906</v>
      </c>
      <c r="P216" s="39">
        <f t="shared" si="11"/>
        <v>122</v>
      </c>
      <c r="Q216" s="18">
        <f t="shared" si="12"/>
        <v>175.52407600000004</v>
      </c>
    </row>
    <row r="217" spans="1:17" x14ac:dyDescent="0.25">
      <c r="A217" s="40" t="s">
        <v>542</v>
      </c>
      <c r="B217" s="3">
        <v>28.69</v>
      </c>
      <c r="C217" s="3">
        <v>35.612000000000002</v>
      </c>
      <c r="D217" s="3">
        <v>47.58</v>
      </c>
      <c r="E217" s="3">
        <v>36.340000000000003</v>
      </c>
      <c r="F217" s="3">
        <v>22.498000000000001</v>
      </c>
      <c r="G217" s="15">
        <v>2.2429999999999999</v>
      </c>
      <c r="H217" s="15">
        <v>2.3660000000000001</v>
      </c>
      <c r="I217" s="15">
        <v>2.4929999999999999</v>
      </c>
      <c r="J217" s="39">
        <v>0</v>
      </c>
      <c r="K217" s="39">
        <v>36</v>
      </c>
      <c r="O217" s="40" t="str">
        <f t="shared" si="10"/>
        <v>3907</v>
      </c>
      <c r="P217" s="39">
        <f t="shared" si="11"/>
        <v>36</v>
      </c>
      <c r="Q217" s="18">
        <f t="shared" si="12"/>
        <v>84.257992000000002</v>
      </c>
    </row>
    <row r="218" spans="1:17" x14ac:dyDescent="0.25">
      <c r="A218" s="40" t="s">
        <v>543</v>
      </c>
      <c r="B218" s="3">
        <v>14.4</v>
      </c>
      <c r="C218" s="3">
        <v>17.494</v>
      </c>
      <c r="D218" s="3">
        <v>23.135999999999999</v>
      </c>
      <c r="E218" s="3">
        <v>18.103000000000002</v>
      </c>
      <c r="F218" s="3">
        <v>10.79</v>
      </c>
      <c r="G218" s="15">
        <v>2.2429999999999999</v>
      </c>
      <c r="H218" s="15">
        <v>2.3660000000000001</v>
      </c>
      <c r="I218" s="15">
        <v>2.4929999999999999</v>
      </c>
      <c r="J218" s="39">
        <v>0</v>
      </c>
      <c r="K218" s="39">
        <v>25</v>
      </c>
      <c r="O218" s="40" t="str">
        <f t="shared" si="10"/>
        <v>3908</v>
      </c>
      <c r="P218" s="39">
        <f t="shared" si="11"/>
        <v>25</v>
      </c>
      <c r="Q218" s="18">
        <f t="shared" si="12"/>
        <v>41.390804000000003</v>
      </c>
    </row>
    <row r="219" spans="1:17" x14ac:dyDescent="0.25">
      <c r="A219" s="40" t="s">
        <v>544</v>
      </c>
      <c r="B219" s="3">
        <v>27.013999999999999</v>
      </c>
      <c r="C219" s="3">
        <v>42.539000000000001</v>
      </c>
      <c r="D219" s="3">
        <v>66.856999999999999</v>
      </c>
      <c r="E219" s="3">
        <v>43.539000000000001</v>
      </c>
      <c r="F219" s="3">
        <v>34.822000000000003</v>
      </c>
      <c r="G219" s="15">
        <v>2.0209999999999999</v>
      </c>
      <c r="H219" s="15">
        <v>2.1320000000000001</v>
      </c>
      <c r="I219" s="15">
        <v>2.2469999999999999</v>
      </c>
      <c r="J219" s="39">
        <v>0</v>
      </c>
      <c r="K219" s="39">
        <v>41</v>
      </c>
      <c r="O219" s="40" t="str">
        <f t="shared" si="10"/>
        <v>3909</v>
      </c>
      <c r="P219" s="39">
        <f t="shared" si="11"/>
        <v>41</v>
      </c>
      <c r="Q219" s="18">
        <f t="shared" si="12"/>
        <v>90.693148000000008</v>
      </c>
    </row>
    <row r="220" spans="1:17" x14ac:dyDescent="0.25">
      <c r="A220" s="40" t="s">
        <v>545</v>
      </c>
      <c r="B220" s="3">
        <v>72.566999999999993</v>
      </c>
      <c r="C220" s="3">
        <v>78.739000000000004</v>
      </c>
      <c r="D220" s="3">
        <v>88.728999999999999</v>
      </c>
      <c r="E220" s="3">
        <v>78.006</v>
      </c>
      <c r="F220" s="3">
        <v>84.156999999999996</v>
      </c>
      <c r="G220" s="15">
        <v>2.0209999999999999</v>
      </c>
      <c r="H220" s="15">
        <v>2.1320000000000001</v>
      </c>
      <c r="I220" s="15">
        <v>2.2469999999999999</v>
      </c>
      <c r="J220" s="39">
        <v>0</v>
      </c>
      <c r="K220" s="39">
        <v>152</v>
      </c>
      <c r="O220" s="40" t="str">
        <f t="shared" si="10"/>
        <v>3910</v>
      </c>
      <c r="P220" s="39">
        <f t="shared" si="11"/>
        <v>152</v>
      </c>
      <c r="Q220" s="18">
        <f t="shared" si="12"/>
        <v>167.87154800000002</v>
      </c>
    </row>
    <row r="221" spans="1:17" x14ac:dyDescent="0.25">
      <c r="A221" s="40" t="s">
        <v>546</v>
      </c>
      <c r="B221" s="3">
        <v>358.53</v>
      </c>
      <c r="C221" s="3">
        <v>383.05099999999999</v>
      </c>
      <c r="D221" s="3">
        <v>401.976</v>
      </c>
      <c r="E221" s="3">
        <v>369.38200000000001</v>
      </c>
      <c r="F221" s="3">
        <v>382.017</v>
      </c>
      <c r="G221" s="15">
        <v>2.0209999999999999</v>
      </c>
      <c r="H221" s="15">
        <v>2.1320000000000001</v>
      </c>
      <c r="I221" s="15">
        <v>2.2469999999999999</v>
      </c>
      <c r="J221" s="39">
        <v>0</v>
      </c>
      <c r="K221" s="39">
        <v>759</v>
      </c>
      <c r="O221" s="40" t="str">
        <f t="shared" si="10"/>
        <v>3911</v>
      </c>
      <c r="P221" s="39">
        <f t="shared" si="11"/>
        <v>759</v>
      </c>
      <c r="Q221" s="18">
        <f t="shared" si="12"/>
        <v>816.66473200000007</v>
      </c>
    </row>
    <row r="222" spans="1:17" x14ac:dyDescent="0.25">
      <c r="A222" s="40" t="s">
        <v>547</v>
      </c>
      <c r="B222" s="3">
        <v>14.249000000000001</v>
      </c>
      <c r="C222" s="3">
        <v>18.844000000000001</v>
      </c>
      <c r="D222" s="3">
        <v>26.713999999999999</v>
      </c>
      <c r="E222" s="3">
        <v>27.123999999999999</v>
      </c>
      <c r="F222" s="3">
        <v>18.186</v>
      </c>
      <c r="G222" s="15">
        <v>2.2429999999999999</v>
      </c>
      <c r="H222" s="15">
        <v>2.3660000000000001</v>
      </c>
      <c r="I222" s="15">
        <v>2.4929999999999999</v>
      </c>
      <c r="J222" s="39">
        <v>0</v>
      </c>
      <c r="K222" s="39">
        <v>19</v>
      </c>
      <c r="O222" s="40" t="str">
        <f t="shared" si="10"/>
        <v>3912</v>
      </c>
      <c r="P222" s="39">
        <f t="shared" si="11"/>
        <v>19</v>
      </c>
      <c r="Q222" s="18">
        <f t="shared" si="12"/>
        <v>44.584904000000002</v>
      </c>
    </row>
    <row r="223" spans="1:17" x14ac:dyDescent="0.25">
      <c r="A223" s="40" t="s">
        <v>548</v>
      </c>
      <c r="B223" s="3">
        <v>15.641999999999999</v>
      </c>
      <c r="C223" s="3">
        <v>21.545000000000002</v>
      </c>
      <c r="D223" s="3">
        <v>31.762</v>
      </c>
      <c r="E223" s="3">
        <v>20.309000000000001</v>
      </c>
      <c r="F223" s="3">
        <v>19.981000000000002</v>
      </c>
      <c r="G223" s="15">
        <v>2.2429999999999999</v>
      </c>
      <c r="H223" s="15">
        <v>2.3660000000000001</v>
      </c>
      <c r="I223" s="15">
        <v>2.4929999999999999</v>
      </c>
      <c r="J223" s="39">
        <v>0</v>
      </c>
      <c r="K223" s="39">
        <v>23</v>
      </c>
      <c r="O223" s="40" t="str">
        <f t="shared" si="10"/>
        <v>3913</v>
      </c>
      <c r="P223" s="39">
        <f t="shared" si="11"/>
        <v>23</v>
      </c>
      <c r="Q223" s="18">
        <f t="shared" si="12"/>
        <v>50.975470000000008</v>
      </c>
    </row>
    <row r="224" spans="1:17" x14ac:dyDescent="0.25">
      <c r="A224" s="40" t="s">
        <v>549</v>
      </c>
      <c r="B224" s="3">
        <v>263.97000000000003</v>
      </c>
      <c r="C224" s="3">
        <v>282.12099999999998</v>
      </c>
      <c r="D224" s="3">
        <v>293.31400000000002</v>
      </c>
      <c r="E224" s="3">
        <v>274.238</v>
      </c>
      <c r="F224" s="3">
        <v>289.608</v>
      </c>
      <c r="G224" s="15">
        <v>2.0209999999999999</v>
      </c>
      <c r="H224" s="15">
        <v>2.1320000000000001</v>
      </c>
      <c r="I224" s="15">
        <v>2.2469999999999999</v>
      </c>
      <c r="J224" s="39">
        <v>0</v>
      </c>
      <c r="K224" s="39">
        <v>490</v>
      </c>
      <c r="O224" s="40" t="str">
        <f t="shared" si="10"/>
        <v>3914</v>
      </c>
      <c r="P224" s="39">
        <f t="shared" si="11"/>
        <v>490</v>
      </c>
      <c r="Q224" s="18">
        <f t="shared" si="12"/>
        <v>601.48197200000004</v>
      </c>
    </row>
    <row r="225" spans="1:17" x14ac:dyDescent="0.25">
      <c r="A225" s="40" t="s">
        <v>550</v>
      </c>
      <c r="B225" s="3">
        <v>63.027999999999999</v>
      </c>
      <c r="C225" s="3">
        <v>79.941000000000003</v>
      </c>
      <c r="D225" s="3">
        <v>100.604</v>
      </c>
      <c r="E225" s="3">
        <v>76.950999999999993</v>
      </c>
      <c r="F225" s="3">
        <v>92.942999999999998</v>
      </c>
      <c r="G225" s="15">
        <v>2.0209999999999999</v>
      </c>
      <c r="H225" s="15">
        <v>2.1320000000000001</v>
      </c>
      <c r="I225" s="15">
        <v>2.2469999999999999</v>
      </c>
      <c r="J225" s="39">
        <v>57</v>
      </c>
      <c r="K225" s="39">
        <v>126</v>
      </c>
      <c r="O225" s="40" t="str">
        <f t="shared" si="10"/>
        <v>3915</v>
      </c>
      <c r="P225" s="39">
        <f t="shared" si="11"/>
        <v>126</v>
      </c>
      <c r="Q225" s="18">
        <f t="shared" si="12"/>
        <v>227.434212</v>
      </c>
    </row>
    <row r="226" spans="1:17" x14ac:dyDescent="0.25">
      <c r="A226" s="40" t="s">
        <v>551</v>
      </c>
      <c r="B226" s="3">
        <v>63.238</v>
      </c>
      <c r="C226" s="3">
        <v>76.805000000000007</v>
      </c>
      <c r="D226" s="3">
        <v>95.388000000000005</v>
      </c>
      <c r="E226" s="3">
        <v>75.311999999999998</v>
      </c>
      <c r="F226" s="3">
        <v>82.703999999999994</v>
      </c>
      <c r="G226" s="15">
        <v>2.2429999999999999</v>
      </c>
      <c r="H226" s="15">
        <v>2.3660000000000001</v>
      </c>
      <c r="I226" s="15">
        <v>2.4929999999999999</v>
      </c>
      <c r="J226" s="39">
        <v>0</v>
      </c>
      <c r="K226" s="39">
        <v>81</v>
      </c>
      <c r="O226" s="40" t="str">
        <f t="shared" si="10"/>
        <v>3916</v>
      </c>
      <c r="P226" s="39">
        <f t="shared" si="11"/>
        <v>81</v>
      </c>
      <c r="Q226" s="18">
        <f t="shared" si="12"/>
        <v>181.72063000000003</v>
      </c>
    </row>
    <row r="227" spans="1:17" x14ac:dyDescent="0.25">
      <c r="A227" s="40" t="s">
        <v>552</v>
      </c>
      <c r="B227" s="3">
        <v>40.320999999999998</v>
      </c>
      <c r="C227" s="3">
        <v>51.6</v>
      </c>
      <c r="D227" s="3">
        <v>67.882000000000005</v>
      </c>
      <c r="E227" s="3">
        <v>50.56</v>
      </c>
      <c r="F227" s="3">
        <v>56.325000000000003</v>
      </c>
      <c r="G227" s="15">
        <v>2.2429999999999999</v>
      </c>
      <c r="H227" s="15">
        <v>2.3660000000000001</v>
      </c>
      <c r="I227" s="15">
        <v>2.4929999999999999</v>
      </c>
      <c r="J227" s="39">
        <v>0</v>
      </c>
      <c r="K227" s="39">
        <v>77</v>
      </c>
      <c r="O227" s="40" t="str">
        <f t="shared" si="10"/>
        <v>3917</v>
      </c>
      <c r="P227" s="39">
        <f t="shared" si="11"/>
        <v>77</v>
      </c>
      <c r="Q227" s="18">
        <f t="shared" si="12"/>
        <v>122.08560000000001</v>
      </c>
    </row>
    <row r="228" spans="1:17" x14ac:dyDescent="0.25">
      <c r="A228" s="40" t="s">
        <v>553</v>
      </c>
      <c r="B228" s="3">
        <v>99.688999999999993</v>
      </c>
      <c r="C228" s="3">
        <v>115.59</v>
      </c>
      <c r="D228" s="3">
        <v>136.256</v>
      </c>
      <c r="E228" s="3">
        <v>111.64700000000001</v>
      </c>
      <c r="F228" s="3">
        <v>94.885999999999996</v>
      </c>
      <c r="G228" s="15">
        <v>2.2429999999999999</v>
      </c>
      <c r="H228" s="15">
        <v>2.3660000000000001</v>
      </c>
      <c r="I228" s="15">
        <v>2.4929999999999999</v>
      </c>
      <c r="J228" s="39">
        <v>0</v>
      </c>
      <c r="K228" s="39">
        <v>202</v>
      </c>
      <c r="O228" s="40" t="str">
        <f t="shared" si="10"/>
        <v>3918</v>
      </c>
      <c r="P228" s="39">
        <f t="shared" si="11"/>
        <v>202</v>
      </c>
      <c r="Q228" s="18">
        <f t="shared" si="12"/>
        <v>273.48594000000003</v>
      </c>
    </row>
    <row r="229" spans="1:17" x14ac:dyDescent="0.25">
      <c r="A229" s="40" t="s">
        <v>554</v>
      </c>
      <c r="B229" s="3">
        <v>540</v>
      </c>
      <c r="C229" s="3">
        <v>606.47299999999996</v>
      </c>
      <c r="D229" s="3">
        <v>665.57399999999996</v>
      </c>
      <c r="E229" s="3">
        <v>598.39</v>
      </c>
      <c r="F229" s="3">
        <v>625.59799999999996</v>
      </c>
      <c r="G229" s="15">
        <v>2.0209999999999999</v>
      </c>
      <c r="H229" s="15">
        <v>2.1320000000000001</v>
      </c>
      <c r="I229" s="15">
        <v>2.2469999999999999</v>
      </c>
      <c r="J229" s="39">
        <v>0</v>
      </c>
      <c r="K229" s="39">
        <v>1050</v>
      </c>
      <c r="O229" s="40" t="str">
        <f t="shared" si="10"/>
        <v>3919</v>
      </c>
      <c r="P229" s="39">
        <f t="shared" si="11"/>
        <v>1050</v>
      </c>
      <c r="Q229" s="18">
        <f t="shared" si="12"/>
        <v>1293.000436</v>
      </c>
    </row>
    <row r="230" spans="1:17" x14ac:dyDescent="0.25">
      <c r="A230" s="40" t="s">
        <v>555</v>
      </c>
      <c r="B230" s="3">
        <v>16.420999999999999</v>
      </c>
      <c r="C230" s="3">
        <v>21.52</v>
      </c>
      <c r="D230" s="3">
        <v>30.911999999999999</v>
      </c>
      <c r="E230" s="3">
        <v>25.853999999999999</v>
      </c>
      <c r="F230" s="3">
        <v>27.198</v>
      </c>
      <c r="G230" s="15">
        <v>2.0209999999999999</v>
      </c>
      <c r="H230" s="15">
        <v>2.1320000000000001</v>
      </c>
      <c r="I230" s="15">
        <v>2.2469999999999999</v>
      </c>
      <c r="J230" s="39">
        <v>0</v>
      </c>
      <c r="K230" s="39">
        <v>15</v>
      </c>
      <c r="O230" s="40" t="str">
        <f t="shared" si="10"/>
        <v>3920</v>
      </c>
      <c r="P230" s="39">
        <f t="shared" si="11"/>
        <v>15</v>
      </c>
      <c r="Q230" s="18">
        <f t="shared" si="12"/>
        <v>45.88064</v>
      </c>
    </row>
    <row r="231" spans="1:17" x14ac:dyDescent="0.25">
      <c r="A231" s="40" t="s">
        <v>556</v>
      </c>
      <c r="B231" s="3">
        <v>15.038</v>
      </c>
      <c r="C231" s="3">
        <v>19.356000000000002</v>
      </c>
      <c r="D231" s="3">
        <v>26.696000000000002</v>
      </c>
      <c r="E231" s="3">
        <v>31.216000000000001</v>
      </c>
      <c r="F231" s="3">
        <v>21.341999999999999</v>
      </c>
      <c r="G231" s="15">
        <v>2.2429999999999999</v>
      </c>
      <c r="H231" s="15">
        <v>2.3660000000000001</v>
      </c>
      <c r="I231" s="15">
        <v>2.4929999999999999</v>
      </c>
      <c r="J231" s="39">
        <v>0</v>
      </c>
      <c r="K231" s="39">
        <v>15</v>
      </c>
      <c r="O231" s="40" t="str">
        <f t="shared" si="10"/>
        <v>3921</v>
      </c>
      <c r="P231" s="39">
        <f t="shared" si="11"/>
        <v>15</v>
      </c>
      <c r="Q231" s="18">
        <f t="shared" si="12"/>
        <v>45.796296000000005</v>
      </c>
    </row>
    <row r="232" spans="1:17" x14ac:dyDescent="0.25">
      <c r="A232" s="40" t="s">
        <v>557</v>
      </c>
      <c r="B232" s="3">
        <v>7.415</v>
      </c>
      <c r="C232" s="3">
        <v>12.061</v>
      </c>
      <c r="D232" s="3">
        <v>20.081</v>
      </c>
      <c r="E232" s="3">
        <v>16.216000000000001</v>
      </c>
      <c r="F232" s="3">
        <v>16.332000000000001</v>
      </c>
      <c r="G232" s="15">
        <v>2.2429999999999999</v>
      </c>
      <c r="H232" s="15">
        <v>2.3660000000000001</v>
      </c>
      <c r="I232" s="15">
        <v>2.4929999999999999</v>
      </c>
      <c r="J232" s="39">
        <v>0</v>
      </c>
      <c r="K232" s="39">
        <v>7</v>
      </c>
      <c r="O232" s="40" t="str">
        <f t="shared" si="10"/>
        <v>3922</v>
      </c>
      <c r="P232" s="39">
        <f t="shared" si="11"/>
        <v>7</v>
      </c>
      <c r="Q232" s="18">
        <f t="shared" si="12"/>
        <v>28.536326000000003</v>
      </c>
    </row>
    <row r="233" spans="1:17" x14ac:dyDescent="0.25">
      <c r="A233" s="40" t="s">
        <v>558</v>
      </c>
      <c r="B233" s="3">
        <v>30.666</v>
      </c>
      <c r="C233" s="3">
        <v>40.069000000000003</v>
      </c>
      <c r="D233" s="3">
        <v>55.194000000000003</v>
      </c>
      <c r="E233" s="3">
        <v>43.526000000000003</v>
      </c>
      <c r="F233" s="3">
        <v>22.759</v>
      </c>
      <c r="G233" s="15">
        <v>2.2429999999999999</v>
      </c>
      <c r="H233" s="15">
        <v>2.3660000000000001</v>
      </c>
      <c r="I233" s="15">
        <v>2.4929999999999999</v>
      </c>
      <c r="J233" s="39">
        <v>0</v>
      </c>
      <c r="K233" s="39">
        <v>41</v>
      </c>
      <c r="O233" s="40" t="str">
        <f t="shared" si="10"/>
        <v>3923</v>
      </c>
      <c r="P233" s="39">
        <f t="shared" si="11"/>
        <v>41</v>
      </c>
      <c r="Q233" s="18">
        <f t="shared" si="12"/>
        <v>94.80325400000001</v>
      </c>
    </row>
    <row r="234" spans="1:17" x14ac:dyDescent="0.25">
      <c r="A234" s="40" t="s">
        <v>559</v>
      </c>
      <c r="B234" s="3">
        <v>88.043000000000006</v>
      </c>
      <c r="C234" s="3">
        <v>106.895</v>
      </c>
      <c r="D234" s="3">
        <v>138.572</v>
      </c>
      <c r="E234" s="3">
        <v>110.748</v>
      </c>
      <c r="F234" s="3">
        <v>68.369</v>
      </c>
      <c r="G234" s="15">
        <v>2.2429999999999999</v>
      </c>
      <c r="H234" s="15">
        <v>2.3660000000000001</v>
      </c>
      <c r="I234" s="15">
        <v>2.4929999999999999</v>
      </c>
      <c r="J234" s="39">
        <v>0</v>
      </c>
      <c r="K234" s="39">
        <v>131</v>
      </c>
      <c r="O234" s="40" t="str">
        <f t="shared" si="10"/>
        <v>3924</v>
      </c>
      <c r="P234" s="39">
        <f t="shared" si="11"/>
        <v>131</v>
      </c>
      <c r="Q234" s="18">
        <f t="shared" si="12"/>
        <v>252.91356999999999</v>
      </c>
    </row>
    <row r="235" spans="1:17" x14ac:dyDescent="0.25">
      <c r="A235" s="40" t="s">
        <v>24</v>
      </c>
      <c r="B235" s="43">
        <f t="shared" ref="B235" si="13">SUM(B4:B234)</f>
        <v>33464.764999999985</v>
      </c>
      <c r="C235" s="43">
        <f t="shared" ref="C235" si="14">SUM(C4:C234)</f>
        <v>36460.557999999983</v>
      </c>
      <c r="D235" s="43">
        <f t="shared" ref="D235" si="15">SUM(D4:D234)</f>
        <v>40118.272000000012</v>
      </c>
      <c r="E235" s="43">
        <f t="shared" ref="E235" si="16">SUM(E4:E234)</f>
        <v>36456.405999999981</v>
      </c>
      <c r="F235" s="43">
        <f t="shared" ref="F235" si="17">SUM(F4:F234)</f>
        <v>36454.736999999979</v>
      </c>
      <c r="G235" s="42">
        <f>AVERAGE(G4:G234)</f>
        <v>2.3203290043290061</v>
      </c>
      <c r="H235" s="42">
        <f t="shared" ref="H235:I235" si="18">AVERAGE(H4:H234)</f>
        <v>2.4474978354978334</v>
      </c>
      <c r="I235" s="42">
        <f t="shared" si="18"/>
        <v>2.5789004329004368</v>
      </c>
      <c r="J235" s="40">
        <f t="shared" ref="J235:K235" si="19">SUM(J4:J234)</f>
        <v>748</v>
      </c>
      <c r="K235" s="40">
        <f t="shared" si="19"/>
        <v>73973</v>
      </c>
      <c r="O235" s="40" t="s">
        <v>24</v>
      </c>
      <c r="P235" s="40">
        <f>SUM(P4:P234)</f>
        <v>73973</v>
      </c>
      <c r="Q235" s="43">
        <f>SUM(Q4:Q234)</f>
        <v>91717.783926999982</v>
      </c>
    </row>
  </sheetData>
  <mergeCells count="17">
    <mergeCell ref="A1:A3"/>
    <mergeCell ref="B1:I1"/>
    <mergeCell ref="J1:K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O1:O3"/>
    <mergeCell ref="P1:Q1"/>
    <mergeCell ref="P2:P3"/>
    <mergeCell ref="Q2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Faulkner</vt:lpstr>
      <vt:lpstr>Faulkner TAZ</vt:lpstr>
      <vt:lpstr>Pulaski</vt:lpstr>
      <vt:lpstr>Pulaski TAZ</vt:lpstr>
      <vt:lpstr>Saline</vt:lpstr>
      <vt:lpstr>Saline TAZ</vt:lpstr>
      <vt:lpstr>Lonoke</vt:lpstr>
      <vt:lpstr>Lonoke TAZ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lupton;paul murphy</dc:creator>
  <cp:lastModifiedBy>Paul Murphy</cp:lastModifiedBy>
  <cp:lastPrinted>2021-08-31T16:42:14Z</cp:lastPrinted>
  <dcterms:created xsi:type="dcterms:W3CDTF">2021-08-31T15:38:07Z</dcterms:created>
  <dcterms:modified xsi:type="dcterms:W3CDTF">2026-08-06T14:09:18Z</dcterms:modified>
</cp:coreProperties>
</file>